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A5A59B92-6A7F-4070-AF45-177A734F89AB}" xr6:coauthVersionLast="47" xr6:coauthVersionMax="47" xr10:uidLastSave="{00000000-0000-0000-0000-000000000000}"/>
  <bookViews>
    <workbookView xWindow="-120" yWindow="-120" windowWidth="23280" windowHeight="12600" tabRatio="939" xr2:uid="{00000000-000D-0000-FFFF-FFFF00000000}"/>
  </bookViews>
  <sheets>
    <sheet name="Cover" sheetId="30" r:id="rId1"/>
    <sheet name="Index" sheetId="7" r:id="rId2"/>
    <sheet name="Environment " sheetId="27" r:id="rId3"/>
    <sheet name="Employer's impact" sheetId="9" r:id="rId4"/>
    <sheet name="Digital Banking " sheetId="28" r:id="rId5"/>
    <sheet name="Governance Bodies" sheetId="29" r:id="rId6"/>
    <sheet name="Remuneration Indexes " sheetId="24" r:id="rId7"/>
    <sheet name="Reporting Principles" sheetId="10" r:id="rId8"/>
  </sheets>
  <definedNames>
    <definedName name="_xlnm.Print_Area" localSheetId="3">'Employer''s impact'!$A$1:$K$199</definedName>
    <definedName name="_xlnm.Print_Area" localSheetId="1">Index!$B$1:$G$36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7" i="9" l="1"/>
  <c r="P137" i="9"/>
  <c r="Q136" i="9"/>
  <c r="P136" i="9"/>
  <c r="Q135" i="9"/>
  <c r="P135" i="9"/>
  <c r="B16" i="29"/>
  <c r="B15" i="29"/>
  <c r="N10" i="29"/>
  <c r="L11" i="29" s="1"/>
  <c r="M10" i="29"/>
  <c r="J10" i="29"/>
  <c r="M6" i="29"/>
  <c r="J6" i="29"/>
  <c r="L20" i="27"/>
  <c r="K20" i="27"/>
  <c r="J20" i="27"/>
  <c r="L19" i="27"/>
  <c r="K19" i="27"/>
  <c r="J19" i="27"/>
  <c r="L18" i="27"/>
  <c r="K18" i="27"/>
  <c r="J18" i="27"/>
  <c r="L17" i="27"/>
  <c r="K17" i="27"/>
  <c r="J17" i="27"/>
  <c r="L16" i="27"/>
  <c r="K16" i="27"/>
  <c r="J16" i="27"/>
  <c r="L15" i="27"/>
  <c r="K15" i="27"/>
  <c r="J15" i="27"/>
  <c r="L9" i="27"/>
  <c r="K9" i="27"/>
  <c r="J9" i="27"/>
  <c r="L8" i="27"/>
  <c r="K8" i="27"/>
  <c r="J8" i="27"/>
  <c r="L6" i="27"/>
  <c r="K6" i="27"/>
  <c r="J6" i="27"/>
  <c r="L5" i="27"/>
  <c r="K5" i="27"/>
  <c r="J5" i="27"/>
  <c r="L4" i="27"/>
  <c r="K4" i="27"/>
  <c r="J4" i="27"/>
  <c r="J81" i="9"/>
  <c r="J82" i="9"/>
  <c r="J83" i="9"/>
  <c r="J84" i="9"/>
  <c r="J85" i="9"/>
  <c r="J86" i="9"/>
  <c r="B88" i="9"/>
  <c r="K81" i="9"/>
  <c r="K82" i="9"/>
  <c r="K83" i="9"/>
  <c r="K84" i="9"/>
  <c r="K85" i="9"/>
  <c r="K86" i="9"/>
  <c r="N6" i="29" l="1"/>
  <c r="L7" i="29" s="1"/>
  <c r="J11" i="29"/>
  <c r="M11" i="29"/>
  <c r="I11" i="29"/>
  <c r="B11" i="29"/>
  <c r="F11" i="29"/>
  <c r="E11" i="29"/>
  <c r="C11" i="29"/>
  <c r="G11" i="29"/>
  <c r="K11" i="29"/>
  <c r="D11" i="29"/>
  <c r="H11" i="29"/>
  <c r="J87" i="9"/>
  <c r="K87" i="9"/>
  <c r="N11" i="29" l="1"/>
  <c r="K7" i="29"/>
  <c r="I7" i="29"/>
  <c r="G7" i="29"/>
  <c r="M7" i="29"/>
  <c r="C7" i="29"/>
  <c r="F7" i="29"/>
  <c r="E7" i="29"/>
  <c r="J7" i="29"/>
  <c r="H7" i="29"/>
  <c r="D7" i="29"/>
  <c r="B7" i="29"/>
  <c r="H110" i="9"/>
  <c r="I110" i="9" s="1"/>
  <c r="F110" i="9"/>
  <c r="G110" i="9" s="1"/>
  <c r="D110" i="9"/>
  <c r="E110" i="9" s="1"/>
  <c r="B110" i="9"/>
  <c r="C110" i="9" s="1"/>
  <c r="H109" i="9"/>
  <c r="H111" i="9" s="1"/>
  <c r="F109" i="9"/>
  <c r="F111" i="9" s="1"/>
  <c r="D109" i="9"/>
  <c r="D111" i="9" s="1"/>
  <c r="B109" i="9"/>
  <c r="B111" i="9" s="1"/>
  <c r="I45" i="9"/>
  <c r="H45" i="9"/>
  <c r="G45" i="9"/>
  <c r="F45" i="9"/>
  <c r="E45" i="9"/>
  <c r="D45" i="9"/>
  <c r="C45" i="9"/>
  <c r="B45" i="9"/>
  <c r="K44" i="9"/>
  <c r="J44" i="9"/>
  <c r="K43" i="9"/>
  <c r="J43" i="9"/>
  <c r="K42" i="9"/>
  <c r="J42" i="9"/>
  <c r="K41" i="9"/>
  <c r="J41" i="9"/>
  <c r="K40" i="9"/>
  <c r="J40" i="9"/>
  <c r="K39" i="9"/>
  <c r="J39" i="9"/>
  <c r="I31" i="9"/>
  <c r="H31" i="9"/>
  <c r="F31" i="9"/>
  <c r="E31" i="9"/>
  <c r="D31" i="9"/>
  <c r="C31" i="9"/>
  <c r="B31" i="9"/>
  <c r="K30" i="9"/>
  <c r="J30" i="9"/>
  <c r="J29" i="9"/>
  <c r="G29" i="9"/>
  <c r="G31" i="9" s="1"/>
  <c r="B6" i="9"/>
  <c r="D5" i="9"/>
  <c r="C4" i="9"/>
  <c r="C6" i="9" s="1"/>
  <c r="C14" i="9"/>
  <c r="B14" i="9"/>
  <c r="D13" i="9"/>
  <c r="D12" i="9"/>
  <c r="N7" i="29" l="1"/>
  <c r="D32" i="9"/>
  <c r="D46" i="9"/>
  <c r="H88" i="9"/>
  <c r="B46" i="9"/>
  <c r="H46" i="9"/>
  <c r="H32" i="9"/>
  <c r="D14" i="9"/>
  <c r="F88" i="9"/>
  <c r="K45" i="9"/>
  <c r="D88" i="9"/>
  <c r="B32" i="9"/>
  <c r="F46" i="9"/>
  <c r="J45" i="9"/>
  <c r="F32" i="9"/>
  <c r="D4" i="9"/>
  <c r="D6" i="9" s="1"/>
  <c r="J31" i="9"/>
  <c r="K29" i="9"/>
  <c r="K31" i="9"/>
  <c r="J46" i="9" l="1"/>
  <c r="J88" i="9"/>
  <c r="J32" i="9"/>
</calcChain>
</file>

<file path=xl/sharedStrings.xml><?xml version="1.0" encoding="utf-8"?>
<sst xmlns="http://schemas.openxmlformats.org/spreadsheetml/2006/main" count="844" uniqueCount="393">
  <si>
    <t>Distribution of employees by employment type</t>
  </si>
  <si>
    <t>Gender Diversity  - Management Bodies</t>
  </si>
  <si>
    <t>Employees based on Age Categories and Gender</t>
  </si>
  <si>
    <t>Average years of Tenure</t>
  </si>
  <si>
    <t>External Recruitment Distribution per age, gender and region - 2022</t>
  </si>
  <si>
    <t>Females Turnover Rate - Group</t>
  </si>
  <si>
    <t>Employee Turnover distribution  by Age, Gender, and Region - no of FTEs</t>
  </si>
  <si>
    <t>Employee Turnover Rate  by Age, Gender, and Region</t>
  </si>
  <si>
    <t>Gender Diversity per Quartile</t>
  </si>
  <si>
    <t>Gender Diversity per Seniority Level by Region</t>
  </si>
  <si>
    <t>Gender Diversity per Quartile by Region</t>
  </si>
  <si>
    <t xml:space="preserve">Percentage of employees receiving regular performance and career development reviews </t>
  </si>
  <si>
    <t>The proportion of female and male employees receiving variable pay</t>
  </si>
  <si>
    <t>Greece</t>
  </si>
  <si>
    <t>Gender</t>
  </si>
  <si>
    <t>Total</t>
  </si>
  <si>
    <t>Male</t>
  </si>
  <si>
    <t>Female</t>
  </si>
  <si>
    <t>Abroad</t>
  </si>
  <si>
    <t>Group</t>
  </si>
  <si>
    <t>Regions</t>
  </si>
  <si>
    <t>M</t>
  </si>
  <si>
    <t>W</t>
  </si>
  <si>
    <t>Bulgaria</t>
  </si>
  <si>
    <t>Serbia</t>
  </si>
  <si>
    <t>Cyprus</t>
  </si>
  <si>
    <t>Lux</t>
  </si>
  <si>
    <t>Romania</t>
  </si>
  <si>
    <t>Region</t>
  </si>
  <si>
    <t>&lt;25</t>
  </si>
  <si>
    <t>26-40</t>
  </si>
  <si>
    <t>41-50</t>
  </si>
  <si>
    <t>51+</t>
  </si>
  <si>
    <t>Συνολικά</t>
  </si>
  <si>
    <t>Clerical Positions</t>
  </si>
  <si>
    <t>Specialists / Middle Management</t>
  </si>
  <si>
    <t>Senior Management</t>
  </si>
  <si>
    <t>Executives</t>
  </si>
  <si>
    <t xml:space="preserve">1st Quartile </t>
  </si>
  <si>
    <t>2nd Quartile</t>
  </si>
  <si>
    <t>3rd Quartile</t>
  </si>
  <si>
    <t>4th Quartile</t>
  </si>
  <si>
    <t>Salary Gap</t>
  </si>
  <si>
    <t>Bonus Gap</t>
  </si>
  <si>
    <t>Mean</t>
  </si>
  <si>
    <t>Median</t>
  </si>
  <si>
    <t>Employment Type</t>
  </si>
  <si>
    <t>Group: s defined as the number employees registered in Greece &amp; Abroad</t>
  </si>
  <si>
    <t>Greece: is defined as the number employees registered in HolCo, Bank and Greek Subsidiaries</t>
  </si>
  <si>
    <t>Abroad: is defined as the number employees registered in Bulgaria, Serbia, Cyprus, Luxembourg, Romania and London</t>
  </si>
  <si>
    <t>Gender diversity in the workforce</t>
  </si>
  <si>
    <t>Gender diversity in the workforce is based on information registered across the Group at the end of Q4 2022.</t>
  </si>
  <si>
    <t>Salary gap ratio  (mean)</t>
  </si>
  <si>
    <t>The Salary pay ratio is calculated based on the following formula:</t>
  </si>
  <si>
    <t>mean: calculated by adding up all of the individual values and dividing this total by the number of observations</t>
  </si>
  <si>
    <t>(1) '=</t>
  </si>
  <si>
    <t>Sum of all yearly base salaries of all male full-time employees</t>
  </si>
  <si>
    <t>Total number of male full-time employees</t>
  </si>
  <si>
    <t>(2) '=</t>
  </si>
  <si>
    <t>Sum of all yearly base salaries of all female full-time employees</t>
  </si>
  <si>
    <t>Total number of female full-time employees</t>
  </si>
  <si>
    <t>=</t>
  </si>
  <si>
    <t>(1) - (2)</t>
  </si>
  <si>
    <t>X 100</t>
  </si>
  <si>
    <t>Salary gap ratio  (median)</t>
  </si>
  <si>
    <t>median: calculated by taking the value for which half of the observations are larger and half are smaller.</t>
  </si>
  <si>
    <t>median of all yearly base salaries of all male full-time employees</t>
  </si>
  <si>
    <t>median of all yearly base salaries of all female full-time employees</t>
  </si>
  <si>
    <t>Bonus form of payment</t>
  </si>
  <si>
    <t xml:space="preserve">Bonus form of payment includes all variable components such as bonuses, incentives, stock options. </t>
  </si>
  <si>
    <t>Bonus gap ratio (mean)</t>
  </si>
  <si>
    <t>The Bonus pay ratio is calculated based on the following formula:</t>
  </si>
  <si>
    <t>(1) =</t>
  </si>
  <si>
    <t>Sum of all yearly bonuses of all male full-time employees</t>
  </si>
  <si>
    <t>(2) =</t>
  </si>
  <si>
    <t>Sum of all yearly bonuses of all female full-time employees</t>
  </si>
  <si>
    <t>Bonus gap ratio (median)</t>
  </si>
  <si>
    <t>median of all yearly bonuses of all male full-time employees</t>
  </si>
  <si>
    <t>median of all yearly bonuses of all female full-time employees</t>
  </si>
  <si>
    <t>Pay gap ratio (base salaries + variable pay) - mean</t>
  </si>
  <si>
    <t>Sum of all yearly pay of all male full-time employees</t>
  </si>
  <si>
    <t>Sum of all yearly pay of all female full-time employees</t>
  </si>
  <si>
    <t>Pay gap ratio (base salaries + variable pay) - median</t>
  </si>
  <si>
    <t>Employee Turnover Ratio</t>
  </si>
  <si>
    <t>Employee Turnover is defined as the number of employees who left the Group (all reasons of leave, except transfers within the Group &amp; carve out initiatives) over a 12-month period, divided by the number of employees at the end of Q4 22</t>
  </si>
  <si>
    <t>Employee Voluntary Turnover Ratio</t>
  </si>
  <si>
    <t>Employee Voluntary Turnover is defined as the number of employees who left the Group (resignation, voluntary separation agreement, death, retirement ) over a 12-month period, divided by the number of employees at the end of Q4 22</t>
  </si>
  <si>
    <t>Employee InVoluntary Turnover Ratio</t>
  </si>
  <si>
    <t>Employee Voluntary Turnover is defined as the number of employees who left the Group (end of fixed term contract, lay offs) over a 12-month period.</t>
  </si>
  <si>
    <t>Management Positions</t>
  </si>
  <si>
    <t>Management positions are defined as the number of employees with team responsibility, across all organizational levels.</t>
  </si>
  <si>
    <t>Seniority Level</t>
  </si>
  <si>
    <t>Seniority Level is derived from the Bank's own human resources system. In this context Bank's grading system is used as the basis for each Group Entity grades or bands to be mapped.</t>
  </si>
  <si>
    <t>"Executives" cluster is defined as the number of employees with a grade, greater or equal "15"* and equivalent grades or bands from other Group entities.</t>
  </si>
  <si>
    <t>*greater or equal the level of Bank's General Manager</t>
  </si>
  <si>
    <t>"Senior Management" cluster is defined as the number of employees with a grade, between "11 - 13"* and equivalent grades or bands from other Group entities.</t>
  </si>
  <si>
    <t>*"13": the level of Bank's Deputy General Manager</t>
  </si>
  <si>
    <t>"Specialists / Middle Management" cluster is defined as the number of employees with a grade, between "6 - 10" and equivalent grades or bands from other Group entities.</t>
  </si>
  <si>
    <t>"Clerical Positions" cluster is defined as the number of employees with a grade, between "1 - 5" and equivalent grades or bands from other Group entities.</t>
  </si>
  <si>
    <t>The "Average years of Tenure" is calculated based on the total years of service in the Group (subtract an employee's (employment) start date from the end of Q4 2022) divided by the number of full-time employees (FTEs), at the end of Q4 2022.</t>
  </si>
  <si>
    <t>Training Hours</t>
  </si>
  <si>
    <t>Training Hours: is based on information registered in HR information system for a 12 - month period in 2022 including Bank Solo &amp; HolCo Solo.</t>
  </si>
  <si>
    <t>Total Compensation (for Employee Training KPI)</t>
  </si>
  <si>
    <t>Annualized Compensation based on information retrieved at the end Q4'22. The following fixed &amp; variable components are included 
Salary
Overtime
Allowances
Pension
Incentives
Bonus (incl. SΟ’s)</t>
  </si>
  <si>
    <t>Year</t>
  </si>
  <si>
    <t>Luxemburg</t>
  </si>
  <si>
    <t>Permanent employees</t>
  </si>
  <si>
    <t>Temporary employees</t>
  </si>
  <si>
    <t>Full Time Employees</t>
  </si>
  <si>
    <t>Entity</t>
  </si>
  <si>
    <t>&amp; allocation</t>
  </si>
  <si>
    <t>Members</t>
  </si>
  <si>
    <t>BoD</t>
  </si>
  <si>
    <t>ExBo</t>
  </si>
  <si>
    <t>Employee Turnover Rate 2022</t>
  </si>
  <si>
    <t>Turnover Rate</t>
  </si>
  <si>
    <t>Voluntary Turnover Rate</t>
  </si>
  <si>
    <t>InVoluntary Turnover Rate</t>
  </si>
  <si>
    <t>Turnover</t>
  </si>
  <si>
    <t>Total HC</t>
  </si>
  <si>
    <t>no of Employees</t>
  </si>
  <si>
    <t>% of Employees</t>
  </si>
  <si>
    <t>Employees</t>
  </si>
  <si>
    <t>Gender Diversity per Seniority Level &amp; by Region</t>
  </si>
  <si>
    <t>Gender Diversity per Quartile &amp; by Region</t>
  </si>
  <si>
    <t>Seniority</t>
  </si>
  <si>
    <t>Quartiles</t>
  </si>
  <si>
    <t>1st Quartile</t>
  </si>
  <si>
    <t>Pay Gap (Salary &amp; Bonus)</t>
  </si>
  <si>
    <t>Remuneration Indexes accessing the Bank’s Remuneration Processes</t>
  </si>
  <si>
    <t>This indicator assesses the CEO’s remuneration in comparison with the remuneration of his market peers</t>
  </si>
  <si>
    <t>This performance indicator assesses the alignment of the CEO’s variable remuneration with regard to his performance</t>
  </si>
  <si>
    <t>This indicator assesses the Executives’ variable remuneration versus their total remuneration</t>
  </si>
  <si>
    <t xml:space="preserve">This performance indicator assesses the alignment of the Executives’ variable remuneration with regard to their performance  </t>
  </si>
  <si>
    <t>This performance indicator assesses the Executives’ variable remuneration awarded under the scope of a retention scheme</t>
  </si>
  <si>
    <t xml:space="preserve">2021 Axiopio Performance Management System </t>
  </si>
  <si>
    <t>2021 Senior Management Performance Feedback</t>
  </si>
  <si>
    <t>Feedback as part of their evaluation</t>
  </si>
  <si>
    <t>99.8%</t>
  </si>
  <si>
    <t>Employee category</t>
  </si>
  <si>
    <t>GRI 2-7</t>
  </si>
  <si>
    <t xml:space="preserve">Employer's impact </t>
  </si>
  <si>
    <t xml:space="preserve">Social </t>
  </si>
  <si>
    <t xml:space="preserve">Governance </t>
  </si>
  <si>
    <t>Environment</t>
  </si>
  <si>
    <t>Index</t>
  </si>
  <si>
    <t xml:space="preserve">ATHEX C-S4 </t>
  </si>
  <si>
    <t xml:space="preserve">&lt;25 years old </t>
  </si>
  <si>
    <t>26-40 years old</t>
  </si>
  <si>
    <t>41-50years old</t>
  </si>
  <si>
    <t>51+ years old</t>
  </si>
  <si>
    <t>Grand total</t>
  </si>
  <si>
    <t>Number of Individuals within the BoD</t>
  </si>
  <si>
    <t>Percentage of individuals within the BoD</t>
  </si>
  <si>
    <t>Number of Individuals within the ExBo</t>
  </si>
  <si>
    <t>Percentage of individuals within the ExBo</t>
  </si>
  <si>
    <t xml:space="preserve">Diversity of governance bodies </t>
  </si>
  <si>
    <t>ATHEX C-E3</t>
  </si>
  <si>
    <t>GRI 302-1, GRI 302-4</t>
  </si>
  <si>
    <t xml:space="preserve"> Electricity consumption </t>
  </si>
  <si>
    <t>Annual change (%)</t>
  </si>
  <si>
    <t xml:space="preserve">Electricity consumption </t>
  </si>
  <si>
    <t>Electricity</t>
  </si>
  <si>
    <t>MWh</t>
  </si>
  <si>
    <t>TJ</t>
  </si>
  <si>
    <t>Electricity from RES</t>
  </si>
  <si>
    <t>Electricity from ΝΟΝ RES</t>
  </si>
  <si>
    <t>%</t>
  </si>
  <si>
    <t>Electricity consumption per employee (intensity)</t>
  </si>
  <si>
    <t>MWh/person</t>
  </si>
  <si>
    <t>TJ/person</t>
  </si>
  <si>
    <t>Electricity by surface area (intensity)</t>
  </si>
  <si>
    <t>Energy consumption</t>
  </si>
  <si>
    <t>Heating oil</t>
  </si>
  <si>
    <t>Natural gas</t>
  </si>
  <si>
    <t>Petrol for vehicles</t>
  </si>
  <si>
    <t>Diesel</t>
  </si>
  <si>
    <t>Total energy consumption</t>
  </si>
  <si>
    <t>GRI 305-1, GRI 305-2, GRI 305-3, GRI 305-5, ATHEX A-E1, ATHEX C-E1, ATHEX C-E2</t>
  </si>
  <si>
    <t>Total Emissions</t>
  </si>
  <si>
    <t>2020</t>
  </si>
  <si>
    <t xml:space="preserve">GHG emissions – Scope 1 </t>
  </si>
  <si>
    <t>GHG emissions – Scope 2</t>
  </si>
  <si>
    <t>GHG emissions – Scope 3</t>
  </si>
  <si>
    <t>GHG emissions – Category 1 &amp; 2, Scope 1 &amp; 2</t>
  </si>
  <si>
    <t>Total GHG emissions</t>
  </si>
  <si>
    <t>Fluorinated gases I Fugitive emmisions</t>
  </si>
  <si>
    <t>R-410A</t>
  </si>
  <si>
    <t>kg</t>
  </si>
  <si>
    <t>R-407C</t>
  </si>
  <si>
    <t>R-438A</t>
  </si>
  <si>
    <t/>
  </si>
  <si>
    <t>HFC-134A</t>
  </si>
  <si>
    <t>Fluorinated gases from refrigerants (fugitive emissions)</t>
  </si>
  <si>
    <t xml:space="preserve">From air travel </t>
  </si>
  <si>
    <t>GHG Emissions From air travel  per employee</t>
  </si>
  <si>
    <t>GHG Emissions From air travel  per km</t>
  </si>
  <si>
    <t>GHG Emissions from employee commuting</t>
  </si>
  <si>
    <t>GRI 302-3, GRI 305-4, ATHEX A-E1, ATHEX C-E1, ATHEX C-E2</t>
  </si>
  <si>
    <t>Intensity Index</t>
  </si>
  <si>
    <t>Energy Intensity</t>
  </si>
  <si>
    <t>MWh/million €</t>
  </si>
  <si>
    <t>Total energy consumption per employee (intensity)</t>
  </si>
  <si>
    <t>kWh/person</t>
  </si>
  <si>
    <t>Total energy consumption by surface area (intensity)</t>
  </si>
  <si>
    <t>kWh/m2</t>
  </si>
  <si>
    <t>Carbon emission intensity (scope 1)</t>
  </si>
  <si>
    <t>Carbon emission intensity (scope 2)</t>
  </si>
  <si>
    <t>Carbon emission intensity (scope 3)</t>
  </si>
  <si>
    <t>Carbon emission intensity (scope 1+2)</t>
  </si>
  <si>
    <t>Total GHG emissions per employee (intensity)</t>
  </si>
  <si>
    <t>Total GHG emissions by surface area (intensity)</t>
  </si>
  <si>
    <t>Operating income</t>
  </si>
  <si>
    <t xml:space="preserve"> (€ m)</t>
  </si>
  <si>
    <t>GRI 305-7</t>
  </si>
  <si>
    <t>Emissions of Gaseous Pollutants</t>
  </si>
  <si>
    <t>t</t>
  </si>
  <si>
    <t xml:space="preserve">Particulate matter </t>
  </si>
  <si>
    <t>Water</t>
  </si>
  <si>
    <t xml:space="preserve">Water consumption </t>
  </si>
  <si>
    <t>Water consumption per employee</t>
  </si>
  <si>
    <t>Water consumption by surface area</t>
  </si>
  <si>
    <t>Paper</t>
  </si>
  <si>
    <t>Paper supply A4 &amp; A3</t>
  </si>
  <si>
    <t>Paper supply Α4 &amp; Α3 per employee</t>
  </si>
  <si>
    <t>kg/person</t>
  </si>
  <si>
    <t xml:space="preserve">A4 &amp; A3 paper supply with environmental labelling </t>
  </si>
  <si>
    <t>Solid waste management</t>
  </si>
  <si>
    <t>Total Solid waste</t>
  </si>
  <si>
    <t xml:space="preserve">Τotal non hazardous solid waste recycled </t>
  </si>
  <si>
    <t xml:space="preserve">Τotal hazardous solid waste recycled </t>
  </si>
  <si>
    <t>Τotal solid waste recycled</t>
  </si>
  <si>
    <t>Τotal solid waste (Recycled &amp; Domestic)</t>
  </si>
  <si>
    <t>Percentage of total number of Solid Waste for Recycling to the total number of Solid Waste</t>
  </si>
  <si>
    <t>Ink/toner cartridges</t>
  </si>
  <si>
    <t>units</t>
  </si>
  <si>
    <t>Toner recycling (MPS)</t>
  </si>
  <si>
    <t>Paper and packaging materials</t>
  </si>
  <si>
    <t>Quantity of recycled paper</t>
  </si>
  <si>
    <t>Percentage of recycled paper out of total paper supply</t>
  </si>
  <si>
    <t>Quantity of recycled packaging materials</t>
  </si>
  <si>
    <t>Domestic Waste</t>
  </si>
  <si>
    <t>Domestic waste to Landfill</t>
  </si>
  <si>
    <t>Electrical &amp; Electronic Equipment (EEE)</t>
  </si>
  <si>
    <t>EEE recycling</t>
  </si>
  <si>
    <t>pieces</t>
  </si>
  <si>
    <t>Electronic equipment donated</t>
  </si>
  <si>
    <t>Lamps/Batteries</t>
  </si>
  <si>
    <t xml:space="preserve">Battery recycling  </t>
  </si>
  <si>
    <t>Recycling of portable batteries</t>
  </si>
  <si>
    <t>Lamp recycling</t>
  </si>
  <si>
    <t>Normalisation indicators</t>
  </si>
  <si>
    <t>Number of employees (year average)</t>
  </si>
  <si>
    <t>persons</t>
  </si>
  <si>
    <t>Surface area</t>
  </si>
  <si>
    <t>Υear</t>
  </si>
  <si>
    <t xml:space="preserve">Use of digital channels </t>
  </si>
  <si>
    <t>% of mobile users exclusively using Mobile App for their transactions with the Bank on a monthly basis</t>
  </si>
  <si>
    <t>e-Statements produced (million)</t>
  </si>
  <si>
    <t xml:space="preserve">Transactions </t>
  </si>
  <si>
    <t>Volume of digital transactions in respect to transactions (excluding withdrawals/deposits) from all Eurobank channels</t>
  </si>
  <si>
    <t>Value of digital transactions in respect to transactions (excluding withdrawals/deposits) from all Eurobank channels</t>
  </si>
  <si>
    <t>e-statement service indexes</t>
  </si>
  <si>
    <t>Additional savings from e-statements usage (€)</t>
  </si>
  <si>
    <t>Pay Magnitude:</t>
  </si>
  <si>
    <t xml:space="preserve">Pay for Performance: </t>
  </si>
  <si>
    <t xml:space="preserve">Variable Pay Percentage for Executives: </t>
  </si>
  <si>
    <t xml:space="preserve">Short-term Incentives (STI) for Executives: </t>
  </si>
  <si>
    <t xml:space="preserve">Long-term Incentives (LTI) for Executives: </t>
  </si>
  <si>
    <t xml:space="preserve">Ratio between the total annual compensation of the CEO and the median employee compensation: </t>
  </si>
  <si>
    <t>Proportion of board members which are non-executive</t>
  </si>
  <si>
    <t xml:space="preserve">ATHEX C-G1 </t>
  </si>
  <si>
    <t xml:space="preserve">Proportion of board members which are non-executive and independent </t>
  </si>
  <si>
    <t>Employee Turnover Rate 2022 - 2021</t>
  </si>
  <si>
    <t>Employee Turnover Rate 2021-2022</t>
  </si>
  <si>
    <t>GRI 401-1</t>
  </si>
  <si>
    <t>GRI 405-1</t>
  </si>
  <si>
    <t>Note: Any discrepancy in annual changes is due to decimal rounding.</t>
  </si>
  <si>
    <t>Unit</t>
  </si>
  <si>
    <r>
      <t> </t>
    </r>
    <r>
      <rPr>
        <sz val="11"/>
        <rFont val="Microsoft Sans Serif"/>
        <family val="2"/>
        <charset val="161"/>
      </rPr>
      <t> </t>
    </r>
  </si>
  <si>
    <r>
      <t>tCO</t>
    </r>
    <r>
      <rPr>
        <vertAlign val="subscript"/>
        <sz val="11"/>
        <color theme="4" tint="-0.499984740745262"/>
        <rFont val="Eurobank Sans"/>
        <charset val="161"/>
      </rPr>
      <t>2</t>
    </r>
    <r>
      <rPr>
        <sz val="11"/>
        <color theme="4" tint="-0.499984740745262"/>
        <rFont val="Eurobank Sans"/>
        <charset val="161"/>
      </rPr>
      <t>e</t>
    </r>
  </si>
  <si>
    <r>
      <t>tCO</t>
    </r>
    <r>
      <rPr>
        <vertAlign val="subscript"/>
        <sz val="11"/>
        <color theme="4" tint="-0.499984740745262"/>
        <rFont val="Eurobank Sans"/>
        <charset val="161"/>
      </rPr>
      <t>2</t>
    </r>
    <r>
      <rPr>
        <sz val="11"/>
        <color theme="4" tint="-0.499984740745262"/>
        <rFont val="Eurobank Sans"/>
        <charset val="161"/>
      </rPr>
      <t>e/FTE</t>
    </r>
  </si>
  <si>
    <r>
      <t>tCO</t>
    </r>
    <r>
      <rPr>
        <vertAlign val="subscript"/>
        <sz val="11"/>
        <color theme="4" tint="-0.499984740745262"/>
        <rFont val="Eurobank Sans"/>
        <charset val="161"/>
      </rPr>
      <t>2</t>
    </r>
    <r>
      <rPr>
        <sz val="11"/>
        <color theme="4" tint="-0.499984740745262"/>
        <rFont val="Eurobank Sans"/>
        <charset val="161"/>
      </rPr>
      <t>e/km</t>
    </r>
  </si>
  <si>
    <r>
      <t xml:space="preserve">GHG Emissions from the disposal of solid and liquid waste </t>
    </r>
    <r>
      <rPr>
        <vertAlign val="superscript"/>
        <sz val="11"/>
        <color theme="4" tint="-0.499984740745262"/>
        <rFont val="Eurobank Sans"/>
        <charset val="161"/>
      </rPr>
      <t xml:space="preserve">1, 2 </t>
    </r>
  </si>
  <si>
    <t>Governace Bodies</t>
  </si>
  <si>
    <t>Digital Banking</t>
  </si>
  <si>
    <t>Other indirect emissions - Scope 3</t>
  </si>
  <si>
    <r>
      <t>Percentage of electricity consumption from RES</t>
    </r>
    <r>
      <rPr>
        <vertAlign val="superscript"/>
        <sz val="11"/>
        <color rgb="FF021342"/>
        <rFont val="Eurobank Sans"/>
        <charset val="161"/>
      </rPr>
      <t>1</t>
    </r>
  </si>
  <si>
    <r>
      <t>tCO</t>
    </r>
    <r>
      <rPr>
        <vertAlign val="subscript"/>
        <sz val="11"/>
        <color rgb="FF021342"/>
        <rFont val="Eurobank Sans"/>
        <charset val="161"/>
      </rPr>
      <t>2</t>
    </r>
    <r>
      <rPr>
        <sz val="11"/>
        <color rgb="FF021342"/>
        <rFont val="Eurobank Sans"/>
        <charset val="161"/>
      </rPr>
      <t>e</t>
    </r>
  </si>
  <si>
    <r>
      <rPr>
        <vertAlign val="superscript"/>
        <sz val="9"/>
        <color rgb="FF021342"/>
        <rFont val="Eurobank Sans"/>
        <charset val="161"/>
      </rPr>
      <t>1</t>
    </r>
    <r>
      <rPr>
        <sz val="9"/>
        <color rgb="FF021342"/>
        <rFont val="Eurobank Sans"/>
        <charset val="161"/>
      </rPr>
      <t xml:space="preserve">  When a new category is added, the amount for that category is added to the previous year to normalize the baselines.
</t>
    </r>
    <r>
      <rPr>
        <vertAlign val="superscript"/>
        <sz val="9"/>
        <color rgb="FF021342"/>
        <rFont val="Eurobank Sans"/>
        <charset val="161"/>
      </rPr>
      <t xml:space="preserve">2 </t>
    </r>
    <r>
      <rPr>
        <sz val="9"/>
        <color rgb="FF021342"/>
        <rFont val="Eurobank Sans"/>
        <charset val="161"/>
      </rPr>
      <t>GHG emissions include recycling of paper, packaging materials, toner, EEE, batteries, portable batteries, lamps as well as water consumption.</t>
    </r>
  </si>
  <si>
    <r>
      <t>tCO</t>
    </r>
    <r>
      <rPr>
        <vertAlign val="subscript"/>
        <sz val="11"/>
        <color rgb="FF021342"/>
        <rFont val="Eurobank Sans"/>
        <charset val="161"/>
      </rPr>
      <t>2</t>
    </r>
    <r>
      <rPr>
        <sz val="11"/>
        <color rgb="FF021342"/>
        <rFont val="Eurobank Sans"/>
        <charset val="161"/>
      </rPr>
      <t xml:space="preserve">e/million € </t>
    </r>
  </si>
  <si>
    <r>
      <t>Sulphur dioxide-SO</t>
    </r>
    <r>
      <rPr>
        <vertAlign val="subscript"/>
        <sz val="11"/>
        <color rgb="FF021342"/>
        <rFont val="Eurobank Sans"/>
        <charset val="161"/>
      </rPr>
      <t>2</t>
    </r>
    <r>
      <rPr>
        <sz val="11"/>
        <color rgb="FF021342"/>
        <rFont val="Eurobank Sans"/>
        <charset val="161"/>
      </rPr>
      <t xml:space="preserve"> </t>
    </r>
  </si>
  <si>
    <r>
      <t>Nitrogen oxides-NO</t>
    </r>
    <r>
      <rPr>
        <vertAlign val="subscript"/>
        <sz val="11"/>
        <color rgb="FF021342"/>
        <rFont val="Eurobank Sans"/>
        <charset val="161"/>
      </rPr>
      <t>Χ</t>
    </r>
  </si>
  <si>
    <r>
      <t>m</t>
    </r>
    <r>
      <rPr>
        <vertAlign val="superscript"/>
        <sz val="11"/>
        <color rgb="FF021342"/>
        <rFont val="Eurobank Sans"/>
        <charset val="161"/>
      </rPr>
      <t>3</t>
    </r>
  </si>
  <si>
    <r>
      <t>m</t>
    </r>
    <r>
      <rPr>
        <vertAlign val="superscript"/>
        <sz val="11"/>
        <color rgb="FF021342"/>
        <rFont val="Eurobank Sans"/>
        <charset val="161"/>
      </rPr>
      <t>3</t>
    </r>
    <r>
      <rPr>
        <sz val="11"/>
        <color rgb="FF021342"/>
        <rFont val="Eurobank Sans"/>
        <charset val="161"/>
      </rPr>
      <t>/person</t>
    </r>
  </si>
  <si>
    <r>
      <t>m</t>
    </r>
    <r>
      <rPr>
        <vertAlign val="superscript"/>
        <sz val="11"/>
        <color rgb="FF021342"/>
        <rFont val="Eurobank Sans"/>
        <charset val="161"/>
      </rPr>
      <t>3</t>
    </r>
    <r>
      <rPr>
        <sz val="11"/>
        <color rgb="FF021342"/>
        <rFont val="Eurobank Sans"/>
        <charset val="161"/>
      </rPr>
      <t>/m</t>
    </r>
    <r>
      <rPr>
        <vertAlign val="superscript"/>
        <sz val="11"/>
        <color rgb="FF021342"/>
        <rFont val="Eurobank Sans"/>
        <charset val="161"/>
      </rPr>
      <t>2</t>
    </r>
  </si>
  <si>
    <r>
      <t>m</t>
    </r>
    <r>
      <rPr>
        <vertAlign val="superscript"/>
        <sz val="11"/>
        <color rgb="FF021342"/>
        <rFont val="Eurobank Sans"/>
        <charset val="161"/>
      </rPr>
      <t>2</t>
    </r>
  </si>
  <si>
    <r>
      <t xml:space="preserve">Quartiles: </t>
    </r>
    <r>
      <rPr>
        <sz val="9"/>
        <color rgb="FF021342"/>
        <rFont val="Eurobank Sans"/>
        <charset val="161"/>
      </rPr>
      <t>split sorted data into four parts, each with an equal number of employees based on pay level.</t>
    </r>
  </si>
  <si>
    <r>
      <t xml:space="preserve">1st Quartile: </t>
    </r>
    <r>
      <rPr>
        <sz val="9"/>
        <color rgb="FF021342"/>
        <rFont val="Eurobank Sans"/>
        <charset val="161"/>
      </rPr>
      <t>25% from smallest to largest of numbers</t>
    </r>
  </si>
  <si>
    <r>
      <t xml:space="preserve">2nd Quartile: </t>
    </r>
    <r>
      <rPr>
        <sz val="9"/>
        <color rgb="FF021342"/>
        <rFont val="Eurobank Sans"/>
        <charset val="161"/>
      </rPr>
      <t>between 25.1% and 50% (till median)</t>
    </r>
  </si>
  <si>
    <r>
      <t xml:space="preserve">3rd Quartile: </t>
    </r>
    <r>
      <rPr>
        <sz val="9"/>
        <color rgb="FF021342"/>
        <rFont val="Eurobank Sans"/>
        <charset val="161"/>
      </rPr>
      <t>51% to 75% above the median</t>
    </r>
  </si>
  <si>
    <r>
      <t xml:space="preserve">4th Quartile: </t>
    </r>
    <r>
      <rPr>
        <sz val="9"/>
        <color rgb="FF021342"/>
        <rFont val="Eurobank Sans"/>
        <charset val="161"/>
      </rPr>
      <t>25% of largest numbers</t>
    </r>
  </si>
  <si>
    <t>Increase in volume of digital transactions</t>
  </si>
  <si>
    <t>Increase in value of digital transactions</t>
  </si>
  <si>
    <t xml:space="preserve">1,000,000 </t>
  </si>
  <si>
    <t>Fluorinated gases I Fugitive emissions</t>
  </si>
  <si>
    <r>
      <rPr>
        <i/>
        <vertAlign val="superscript"/>
        <sz val="9"/>
        <color rgb="FF021342"/>
        <rFont val="Eurobank Sans"/>
        <charset val="161"/>
      </rPr>
      <t>1</t>
    </r>
    <r>
      <rPr>
        <i/>
        <sz val="9"/>
        <color rgb="FF021342"/>
        <rFont val="Eurobank Sans"/>
        <charset val="161"/>
      </rPr>
      <t>The amounts of electricity consumption from RES refers to purchased electricity from GOs</t>
    </r>
  </si>
  <si>
    <t>Table Notes: 
- 2021 is considered a base year for presented performance
- Fuel consumption from renewable fuels sources is zero
- The Heating oil consumption was increased due to the winter weather conditions, which presented more cold days compared to 2021.</t>
  </si>
  <si>
    <r>
      <t xml:space="preserve">This indicator assesses the ratio between the CEO's total remuneration and the other Executives’ total remuneration
</t>
    </r>
    <r>
      <rPr>
        <i/>
        <vertAlign val="superscript"/>
        <sz val="10"/>
        <color rgb="FF021342"/>
        <rFont val="Eurobank Sans"/>
        <charset val="161"/>
      </rPr>
      <t>1</t>
    </r>
    <r>
      <rPr>
        <i/>
        <sz val="10"/>
        <color rgb="FF021342"/>
        <rFont val="Eurobank Sans"/>
        <charset val="161"/>
      </rPr>
      <t>calculations based on new methodology, versus 2021 KPIs.</t>
    </r>
  </si>
  <si>
    <t>GRI 404-3</t>
  </si>
  <si>
    <t>ATHEX A-S3</t>
  </si>
  <si>
    <t>Gender Diversity  Management Positions</t>
  </si>
  <si>
    <t>All Management Positions</t>
  </si>
  <si>
    <t>Top Management Positions</t>
  </si>
  <si>
    <t>Senior Management Positions</t>
  </si>
  <si>
    <t>Junior Management Positions</t>
  </si>
  <si>
    <t>Gender Pay Indicators</t>
  </si>
  <si>
    <t>Average Female Salary</t>
  </si>
  <si>
    <t>Average Male Salary</t>
  </si>
  <si>
    <t>Executive level (base salary only)</t>
  </si>
  <si>
    <t>Executive level (base salary + other cash incentives)</t>
  </si>
  <si>
    <t>Management level (base salary only)</t>
  </si>
  <si>
    <t>Management level (base salary + other cash incentives)</t>
  </si>
  <si>
    <t>Non - management level (base salary only)</t>
  </si>
  <si>
    <t>Difference between male and female employees (%) </t>
  </si>
  <si>
    <t>Mean gender pay gap </t>
  </si>
  <si>
    <t>126% </t>
  </si>
  <si>
    <t>Median gender pay gap </t>
  </si>
  <si>
    <t>111% </t>
  </si>
  <si>
    <t>Mean bonus gap </t>
  </si>
  <si>
    <t>298% </t>
  </si>
  <si>
    <t>Median bonus gap </t>
  </si>
  <si>
    <t xml:space="preserve"> Greece</t>
  </si>
  <si>
    <t xml:space="preserve">  The average and the median salary, bonus &amp; pay between all female and male employees</t>
  </si>
  <si>
    <t>The proportion of female and male employees receiving variable pay - Group</t>
  </si>
  <si>
    <t>The average and the median pay &amp; bonus gap between all female and male employees by Region</t>
  </si>
  <si>
    <t>The average and the median pay &amp; bonus gap between all female and male employees by Seniority</t>
  </si>
  <si>
    <t>The average and the median pay &amp; bonus gap between all female and male employees by Quartiles</t>
  </si>
  <si>
    <r>
      <t xml:space="preserve">2022 </t>
    </r>
    <r>
      <rPr>
        <b/>
        <vertAlign val="superscript"/>
        <sz val="11"/>
        <color theme="0"/>
        <rFont val="Eurobank Sans"/>
        <charset val="161"/>
      </rPr>
      <t xml:space="preserve">1,2 </t>
    </r>
  </si>
  <si>
    <t xml:space="preserve">ATHEX A-S4 </t>
  </si>
  <si>
    <r>
      <rPr>
        <b/>
        <sz val="24"/>
        <color rgb="FFEA002A"/>
        <rFont val="Eurobank Sans"/>
        <charset val="161"/>
      </rPr>
      <t xml:space="preserve">Annual Report 2022
</t>
    </r>
    <r>
      <rPr>
        <sz val="24"/>
        <color rgb="FF021342"/>
        <rFont val="Eurobank Sans"/>
        <charset val="161"/>
      </rPr>
      <t xml:space="preserve">        Business &amp; Sustainability</t>
    </r>
    <r>
      <rPr>
        <sz val="24"/>
        <color theme="1"/>
        <rFont val="Eurobank Sans"/>
        <charset val="161"/>
      </rPr>
      <t xml:space="preserve">
</t>
    </r>
    <r>
      <rPr>
        <b/>
        <sz val="20"/>
        <color rgb="FF021342"/>
        <rFont val="Eurobank Sans"/>
        <charset val="161"/>
      </rPr>
      <t>ESG Data Pack</t>
    </r>
  </si>
  <si>
    <t>Eurobank Board (BoD)</t>
  </si>
  <si>
    <t>Executive Board (ExBo)</t>
  </si>
  <si>
    <r>
      <t>Toner supply</t>
    </r>
    <r>
      <rPr>
        <vertAlign val="superscript"/>
        <sz val="11"/>
        <color rgb="FF021342"/>
        <rFont val="Eurobank Sans"/>
        <charset val="161"/>
      </rPr>
      <t xml:space="preserve"> 1</t>
    </r>
  </si>
  <si>
    <t xml:space="preserve">1   Toner supply applies to printers outside the MPS system.
2  Toner recycling reduction relates to reduced printing
 </t>
  </si>
  <si>
    <r>
      <t xml:space="preserve">2021 </t>
    </r>
    <r>
      <rPr>
        <b/>
        <vertAlign val="superscript"/>
        <sz val="11"/>
        <color theme="0"/>
        <rFont val="Eurobank Sans"/>
        <charset val="161"/>
      </rPr>
      <t>1</t>
    </r>
  </si>
  <si>
    <t>Table Notes: 
-For the Energy Intensity calculation the total energy consumption within the organization was utilized 
-Carbon Emission Intensity is calculated as GHG emissions in terms of operating income in millions of euros.</t>
  </si>
  <si>
    <t>Table Notes: 
- Aiming to effectively monitor and reduce its environmental footprint, the Bank has been using new CO2 emission factors, according to NIR Greece, DAPEEP data (Scope 1 and 2) as well as factors from UK-DEFRA to calculate emissions (Scope 3).
- Other pollutants Such as POP, VOC are not reported as are not relevant to the Bank's Business operation</t>
  </si>
  <si>
    <t>Table Notes:
 water consumption data presented are obtained from the consolidated EYDAP water company bills for the Attica region, while individual accounts were used for the rest Greece. In cases where complete data series were not available, estimates were calculated to provide a comprehensive overview.</t>
  </si>
  <si>
    <r>
      <t>2022</t>
    </r>
    <r>
      <rPr>
        <b/>
        <vertAlign val="superscript"/>
        <sz val="11"/>
        <color rgb="FF021342"/>
        <rFont val="Eurobank Sans"/>
        <charset val="161"/>
      </rPr>
      <t>1</t>
    </r>
  </si>
  <si>
    <r>
      <t xml:space="preserve">Toner recycling (MPS) </t>
    </r>
    <r>
      <rPr>
        <vertAlign val="superscript"/>
        <sz val="11"/>
        <color rgb="FF021342"/>
        <rFont val="Eurobank Sans"/>
        <charset val="161"/>
      </rPr>
      <t>2</t>
    </r>
  </si>
  <si>
    <t>Table notes:
The increase of Fluorinated gases  released in the atmosphere increase due to system failures / leakages and replacement of cooling fluids of NI and Bodosakeio HVAC Units.</t>
  </si>
  <si>
    <t>82% not supervising a team</t>
  </si>
  <si>
    <t>100% supervising a team</t>
  </si>
  <si>
    <t>18% supervising a team</t>
  </si>
  <si>
    <t>41.5% Men</t>
  </si>
  <si>
    <t>67.7% Men</t>
  </si>
  <si>
    <t>58.5% Women</t>
  </si>
  <si>
    <t>32.3% Women</t>
  </si>
  <si>
    <r>
      <t xml:space="preserve">102% </t>
    </r>
    <r>
      <rPr>
        <vertAlign val="superscript"/>
        <sz val="11"/>
        <color rgb="FF021342"/>
        <rFont val="Eurobank Sans"/>
        <charset val="161"/>
      </rPr>
      <t>1</t>
    </r>
  </si>
  <si>
    <t>Table notes: 
numbers presented are the result of rounding</t>
  </si>
  <si>
    <r>
      <t>Heating oil</t>
    </r>
    <r>
      <rPr>
        <vertAlign val="superscript"/>
        <sz val="11"/>
        <color rgb="FF021342"/>
        <rFont val="Eurobank Sans"/>
        <charset val="161"/>
      </rPr>
      <t>1</t>
    </r>
  </si>
  <si>
    <r>
      <t>Natural gas</t>
    </r>
    <r>
      <rPr>
        <vertAlign val="superscript"/>
        <sz val="11"/>
        <color rgb="FF021342"/>
        <rFont val="Eurobank Sans"/>
        <charset val="161"/>
      </rPr>
      <t>1</t>
    </r>
  </si>
  <si>
    <r>
      <t>Petrol for vehicles</t>
    </r>
    <r>
      <rPr>
        <vertAlign val="superscript"/>
        <sz val="11"/>
        <color rgb="FF021342"/>
        <rFont val="Eurobank Sans"/>
        <charset val="161"/>
      </rPr>
      <t>1</t>
    </r>
  </si>
  <si>
    <r>
      <t>Diesel</t>
    </r>
    <r>
      <rPr>
        <vertAlign val="superscript"/>
        <sz val="11"/>
        <color rgb="FF021342"/>
        <rFont val="Eurobank Sans"/>
        <charset val="161"/>
      </rPr>
      <t>1</t>
    </r>
  </si>
  <si>
    <r>
      <rPr>
        <i/>
        <vertAlign val="superscript"/>
        <sz val="9"/>
        <color rgb="FF021342"/>
        <rFont val="Eurobank Sans"/>
        <charset val="161"/>
      </rPr>
      <t>1</t>
    </r>
    <r>
      <rPr>
        <i/>
        <sz val="9"/>
        <color rgb="FF021342"/>
        <rFont val="Eurobank Sans"/>
        <charset val="161"/>
      </rPr>
      <t xml:space="preserve"> The conversion factors are from the sources: CDP Conversion Factors 2021and  Directive 2012/27/EU (Annex IV)
</t>
    </r>
    <r>
      <rPr>
        <i/>
        <vertAlign val="superscript"/>
        <sz val="9"/>
        <color rgb="FF021342"/>
        <rFont val="Eurobank Sans"/>
        <charset val="161"/>
      </rPr>
      <t>2</t>
    </r>
    <r>
      <rPr>
        <i/>
        <sz val="9"/>
        <color rgb="FF021342"/>
        <rFont val="Eurobank Sans"/>
        <charset val="161"/>
      </rPr>
      <t xml:space="preserve"> The total electricity (100%) consumed in the Bank derives from the electric grid (energy produced within the organization was zero). For 2022 it represents 92% of total energy consumed.</t>
    </r>
  </si>
  <si>
    <r>
      <rPr>
        <i/>
        <vertAlign val="superscript"/>
        <sz val="9"/>
        <color rgb="FF021342"/>
        <rFont val="Eurobank Sans"/>
        <charset val="161"/>
      </rPr>
      <t>1</t>
    </r>
    <r>
      <rPr>
        <i/>
        <sz val="9"/>
        <color rgb="FF021342"/>
        <rFont val="Eurobank Sans"/>
        <charset val="161"/>
      </rPr>
      <t xml:space="preserve">The amounts of electricity consumption from RES refers to purchased electricity from Gos
</t>
    </r>
  </si>
  <si>
    <r>
      <t>Distribution of employees</t>
    </r>
    <r>
      <rPr>
        <b/>
        <vertAlign val="superscript"/>
        <sz val="11"/>
        <color theme="0"/>
        <rFont val="Eurobank Sans"/>
        <charset val="161"/>
      </rPr>
      <t>1,2</t>
    </r>
    <r>
      <rPr>
        <b/>
        <sz val="11"/>
        <color theme="0"/>
        <rFont val="Eurobank Sans"/>
        <charset val="161"/>
      </rPr>
      <t xml:space="preserve"> by employment type</t>
    </r>
  </si>
  <si>
    <r>
      <t>Abroad</t>
    </r>
    <r>
      <rPr>
        <b/>
        <vertAlign val="superscript"/>
        <sz val="11"/>
        <color theme="0"/>
        <rFont val="Eurobank Sans"/>
        <charset val="161"/>
      </rPr>
      <t>3</t>
    </r>
  </si>
  <si>
    <r>
      <rPr>
        <i/>
        <vertAlign val="superscript"/>
        <sz val="9"/>
        <color rgb="FF021342"/>
        <rFont val="Eurobank Sans"/>
        <charset val="161"/>
      </rPr>
      <t>1</t>
    </r>
    <r>
      <rPr>
        <i/>
        <sz val="9"/>
        <color rgb="FF021342"/>
        <rFont val="Eurobank Sans"/>
        <charset val="161"/>
      </rPr>
      <t xml:space="preserve"> Refere to FTEs 
</t>
    </r>
    <r>
      <rPr>
        <i/>
        <vertAlign val="superscript"/>
        <sz val="9"/>
        <color rgb="FF021342"/>
        <rFont val="Eurobank Sans"/>
        <charset val="161"/>
      </rPr>
      <t>2</t>
    </r>
    <r>
      <rPr>
        <i/>
        <sz val="9"/>
        <color rgb="FF021342"/>
        <rFont val="Eurobank Sans"/>
        <charset val="161"/>
      </rPr>
      <t xml:space="preserve"> the numbers refer to 31/12/2022 
</t>
    </r>
    <r>
      <rPr>
        <i/>
        <vertAlign val="superscript"/>
        <sz val="9"/>
        <color rgb="FF021342"/>
        <rFont val="Eurobank Sans"/>
        <charset val="161"/>
      </rPr>
      <t>3</t>
    </r>
    <r>
      <rPr>
        <i/>
        <sz val="9"/>
        <color rgb="FF021342"/>
        <rFont val="Eurobank Sans"/>
        <charset val="161"/>
      </rPr>
      <t xml:space="preserve"> abroad constitutes Bulgaria, Serbia, Cyprus, Luxemburg, and Romania</t>
    </r>
  </si>
  <si>
    <t>Employee Turnover distribution  by Age, Gender, and Region - No of FTEs</t>
  </si>
  <si>
    <t xml:space="preserve">Employee Turnover Rate  by Age, Gender, and Region </t>
  </si>
  <si>
    <t>Age Diversity per Seniority Level &amp; by Region - No of FTEs</t>
  </si>
  <si>
    <t>Age Diversity per Seniority Level &amp; by Region - Percentage</t>
  </si>
  <si>
    <t>The proportion of female and male employees receiving variable pay by Region</t>
  </si>
  <si>
    <t>The proportion of female and male employees receiving variable pay by Seniority</t>
  </si>
  <si>
    <t>The proportion of female and male employees receiving variable pay by Quartiles</t>
  </si>
  <si>
    <t>Difference between male and female employees (%) - Greece</t>
  </si>
  <si>
    <t>Internal Pay Equity:</t>
  </si>
  <si>
    <t>Full Time employees (FTEs): is defined as the number of permanent &amp; temporary employees registered in the Group. Contractors are excluded.</t>
  </si>
  <si>
    <t>Temporary employees: is defined as the number of temporary FTEs registered in the Group. Contractors are excluded.</t>
  </si>
  <si>
    <t>Permanent employees: is defined as the number of permanent FTEs registered in the Group. Contractors are excluded.</t>
  </si>
  <si>
    <r>
      <t>Electricity</t>
    </r>
    <r>
      <rPr>
        <vertAlign val="superscript"/>
        <sz val="11"/>
        <color rgb="FF021342"/>
        <rFont val="Eurobank Sans"/>
        <charset val="161"/>
      </rPr>
      <t>2</t>
    </r>
  </si>
  <si>
    <t>Table Notes:
- Non hazardous solid waste: recycled paper, recycled packaging materials, toner recycling (MPS)
- Hazardous solid waste: EEE / battery / portable batteries / lamp recycling
- When a new category is added, the amount for that category is added to the previous year to normalize the baselines. 
- In 2022, the amounts of recycling to municipal blue bins are also included. The paper recycling quantities also include physical file clearances.</t>
  </si>
  <si>
    <t>Table Notes:
- When a new category is added, the amount for that category is added to the previous year to normalize the baselines. 
- In 2022, the amounts of recycling to municipal blue bins are also included. The paper recycling quantities also include physical file clearances.</t>
  </si>
  <si>
    <t xml:space="preserve">Table Notes:
- When a new category is added, the amount for that category is added to the previous year to normalize the baselines. </t>
  </si>
  <si>
    <t>Table notes:
- The weight of the donated electronic equipment is estimated based on the average weight for each type of equipment. The Bank has not currently established a procedure to accurately weigh these donations.</t>
  </si>
  <si>
    <t>Reporting Principles</t>
  </si>
  <si>
    <r>
      <t>MWh/m</t>
    </r>
    <r>
      <rPr>
        <vertAlign val="superscript"/>
        <sz val="11"/>
        <color rgb="FF021342"/>
        <rFont val="Eurobank Sans"/>
        <charset val="161"/>
      </rPr>
      <t>2</t>
    </r>
  </si>
  <si>
    <r>
      <t>TJ/m</t>
    </r>
    <r>
      <rPr>
        <vertAlign val="superscript"/>
        <sz val="11"/>
        <color rgb="FF021342"/>
        <rFont val="Eurobank Sans"/>
        <charset val="161"/>
      </rPr>
      <t>2</t>
    </r>
  </si>
  <si>
    <r>
      <rPr>
        <i/>
        <vertAlign val="superscript"/>
        <sz val="9"/>
        <color rgb="FF021342"/>
        <rFont val="Eurobank Sans"/>
        <charset val="161"/>
      </rPr>
      <t>1</t>
    </r>
    <r>
      <rPr>
        <i/>
        <sz val="9"/>
        <color rgb="FF021342"/>
        <rFont val="Eurobank Sans"/>
        <charset val="161"/>
      </rPr>
      <t xml:space="preserve"> Includes fugitive emissions (hydrofluorocarbons).
</t>
    </r>
    <r>
      <rPr>
        <i/>
        <vertAlign val="superscript"/>
        <sz val="9"/>
        <color rgb="FF021342"/>
        <rFont val="Eurobank Sans"/>
        <charset val="161"/>
      </rPr>
      <t>2</t>
    </r>
    <r>
      <rPr>
        <i/>
        <sz val="9"/>
        <color rgb="FF021342"/>
        <rFont val="Eurobank Sans"/>
        <charset val="161"/>
      </rPr>
      <t xml:space="preserve"> The increase in emissions occurring from fuel consumption is due to a 10.57% increase in heating oil consumption which is attributed to the winter weather conditions, which had more cold days compared to 2021 and the increase of Fluorinated gases  released in the atmosphere increase due to system failures / leakages and replacement of cooling fluids of  HVAC Units in  Nea Ionia and Bodosakeio buildings.
Table Notes: 
- Includes carbon dioxide, methane, nitrous oxide.
- The calculations performed using NIR Greece, DEFRA  DAPEEP an AR6 GWP Data
- 2021 is considered a base year for presented performance.
- Biogenic CO2 emissions are not disclosed, because the Bank doesn’t have any.</t>
    </r>
    <r>
      <rPr>
        <sz val="9"/>
        <color rgb="FF021342"/>
        <rFont val="Eurobank Sans"/>
        <charset val="161"/>
      </rPr>
      <t xml:space="preserve">
- The gases included in the calculation are  CO</t>
    </r>
    <r>
      <rPr>
        <vertAlign val="subscript"/>
        <sz val="9"/>
        <color rgb="FF021342"/>
        <rFont val="Eurobank Sans"/>
        <charset val="161"/>
      </rPr>
      <t>2</t>
    </r>
    <r>
      <rPr>
        <sz val="9"/>
        <color rgb="FF021342"/>
        <rFont val="Eurobank Sans"/>
        <charset val="161"/>
      </rPr>
      <t>, CH</t>
    </r>
    <r>
      <rPr>
        <vertAlign val="subscript"/>
        <sz val="9"/>
        <color rgb="FF021342"/>
        <rFont val="Eurobank Sans"/>
        <charset val="161"/>
      </rPr>
      <t>4</t>
    </r>
    <r>
      <rPr>
        <sz val="9"/>
        <color rgb="FF021342"/>
        <rFont val="Eurobank Sans"/>
        <charset val="161"/>
      </rPr>
      <t>, N</t>
    </r>
    <r>
      <rPr>
        <vertAlign val="subscript"/>
        <sz val="9"/>
        <color rgb="FF021342"/>
        <rFont val="Eurobank Sans"/>
        <charset val="161"/>
      </rPr>
      <t>2</t>
    </r>
    <r>
      <rPr>
        <sz val="9"/>
        <color rgb="FF021342"/>
        <rFont val="Eurobank Sans"/>
        <charset val="161"/>
      </rPr>
      <t>O, HFCs.
- Consolidation approach for emissions is operational control</t>
    </r>
  </si>
  <si>
    <r>
      <t>tCO</t>
    </r>
    <r>
      <rPr>
        <vertAlign val="subscript"/>
        <sz val="11"/>
        <color rgb="FF021342"/>
        <rFont val="Eurobank Sans"/>
        <charset val="161"/>
      </rPr>
      <t>2</t>
    </r>
    <r>
      <rPr>
        <sz val="11"/>
        <color rgb="FF021342"/>
        <rFont val="Eurobank Sans"/>
        <charset val="161"/>
      </rPr>
      <t>e/ person</t>
    </r>
  </si>
  <si>
    <r>
      <t>tCO</t>
    </r>
    <r>
      <rPr>
        <vertAlign val="subscript"/>
        <sz val="11"/>
        <color rgb="FF021342"/>
        <rFont val="Eurobank Sans"/>
        <charset val="161"/>
      </rPr>
      <t>2</t>
    </r>
    <r>
      <rPr>
        <sz val="11"/>
        <color rgb="FF021342"/>
        <rFont val="Eurobank Sans"/>
        <charset val="161"/>
      </rPr>
      <t>e/m</t>
    </r>
    <r>
      <rPr>
        <vertAlign val="superscript"/>
        <sz val="11"/>
        <color rgb="FF021342"/>
        <rFont val="Eurobank Sans"/>
        <charset val="16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</si>
</sst>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000_-;\-* #,##0.00000_-;_-* &quot;-&quot;??_-;_-@_-"/>
    <numFmt numFmtId="165" formatCode="#,##0.0000"/>
    <numFmt numFmtId="166" formatCode="0.0000"/>
    <numFmt numFmtId="167" formatCode="#,##0.0000000000"/>
    <numFmt numFmtId="168" formatCode="_-* #,##0.00\ _€_-;\-* #,##0.00\ _€_-;_-* &quot;-&quot;??\ _€_-;_-@_-"/>
    <numFmt numFmtId="169" formatCode="0.0%"/>
  </numFmts>
  <fonts count="71"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sz val="10"/>
      <name val="Tahoma"/>
      <family val="2"/>
      <charset val="161"/>
    </font>
    <font>
      <sz val="11"/>
      <color theme="1"/>
      <name val="Eurobank Sans"/>
      <charset val="161"/>
    </font>
    <font>
      <sz val="11"/>
      <color rgb="FF002060"/>
      <name val="Eurobank Sans"/>
      <charset val="161"/>
    </font>
    <font>
      <sz val="11"/>
      <color rgb="FF002060"/>
      <name val="Microsoft Sans Serif"/>
      <family val="2"/>
      <charset val="161"/>
    </font>
    <font>
      <b/>
      <sz val="12"/>
      <color theme="0"/>
      <name val="Eurobank Sans"/>
      <charset val="161"/>
    </font>
    <font>
      <sz val="12"/>
      <color theme="1"/>
      <name val="Eurobank Sans"/>
      <charset val="161"/>
    </font>
    <font>
      <u/>
      <sz val="11"/>
      <color theme="10"/>
      <name val="Calibri"/>
      <family val="2"/>
      <scheme val="minor"/>
    </font>
    <font>
      <sz val="11"/>
      <color rgb="FFFF0000"/>
      <name val="Calibri"/>
      <family val="2"/>
      <scheme val="minor"/>
    </font>
    <font>
      <sz val="10"/>
      <color theme="1"/>
      <name val="Eurobank Sans"/>
      <charset val="161"/>
    </font>
    <font>
      <i/>
      <sz val="9"/>
      <color rgb="FF002060"/>
      <name val="Eurobank Sans"/>
      <charset val="161"/>
    </font>
    <font>
      <sz val="11"/>
      <color theme="4" tint="-0.499984740745262"/>
      <name val="Eurobank Sans"/>
      <charset val="161"/>
    </font>
    <font>
      <b/>
      <sz val="11"/>
      <color theme="4" tint="-0.499984740745262"/>
      <name val="Eurobank Sans"/>
      <charset val="161"/>
    </font>
    <font>
      <sz val="11"/>
      <color rgb="FFFF0000"/>
      <name val="Eurobank Sans"/>
      <charset val="161"/>
    </font>
    <font>
      <b/>
      <sz val="11"/>
      <color rgb="FFFFFFFF"/>
      <name val="Eurobank Sans"/>
      <charset val="161"/>
    </font>
    <font>
      <sz val="11"/>
      <color rgb="FF021342"/>
      <name val="Eurobank Sans"/>
      <charset val="161"/>
    </font>
    <font>
      <i/>
      <sz val="10"/>
      <color rgb="FF021342"/>
      <name val="Eurobank Sans"/>
      <charset val="161"/>
    </font>
    <font>
      <sz val="8"/>
      <name val="Calibri"/>
      <family val="2"/>
      <scheme val="minor"/>
    </font>
    <font>
      <b/>
      <sz val="11"/>
      <color theme="0"/>
      <name val="Eurobank Sans"/>
      <charset val="161"/>
    </font>
    <font>
      <sz val="11"/>
      <color theme="0"/>
      <name val="Eurobank Sans"/>
      <charset val="161"/>
    </font>
    <font>
      <sz val="11"/>
      <name val="Eurobank Sans"/>
      <charset val="161"/>
    </font>
    <font>
      <b/>
      <sz val="11"/>
      <color rgb="FF002060"/>
      <name val="Eurobank Sans"/>
      <charset val="161"/>
    </font>
    <font>
      <b/>
      <sz val="11"/>
      <color rgb="FF021342"/>
      <name val="Eurobank Sans"/>
      <charset val="161"/>
    </font>
    <font>
      <sz val="11"/>
      <name val="Microsoft Sans Serif"/>
      <family val="2"/>
      <charset val="161"/>
    </font>
    <font>
      <sz val="11"/>
      <color theme="1"/>
      <name val="Microsoft Sans Serif"/>
      <family val="2"/>
      <charset val="161"/>
    </font>
    <font>
      <i/>
      <sz val="11"/>
      <color theme="9"/>
      <name val="Eurobank Sans"/>
      <charset val="161"/>
    </font>
    <font>
      <vertAlign val="subscript"/>
      <sz val="11"/>
      <color theme="4" tint="-0.499984740745262"/>
      <name val="Eurobank Sans"/>
      <charset val="161"/>
    </font>
    <font>
      <vertAlign val="superscript"/>
      <sz val="11"/>
      <color theme="4" tint="-0.499984740745262"/>
      <name val="Eurobank Sans"/>
      <charset val="161"/>
    </font>
    <font>
      <b/>
      <u/>
      <sz val="11"/>
      <color theme="4" tint="-0.499984740745262"/>
      <name val="Eurobank Sans"/>
      <charset val="161"/>
    </font>
    <font>
      <b/>
      <sz val="12"/>
      <color theme="1"/>
      <name val="Eurobank Sans"/>
      <charset val="161"/>
    </font>
    <font>
      <b/>
      <sz val="9"/>
      <color theme="1"/>
      <name val="Eurobank Sans"/>
      <charset val="161"/>
    </font>
    <font>
      <u/>
      <sz val="11"/>
      <color theme="10"/>
      <name val="Eurobank Sans"/>
      <charset val="161"/>
    </font>
    <font>
      <sz val="9"/>
      <color theme="1"/>
      <name val="Eurobank Sans"/>
      <charset val="161"/>
    </font>
    <font>
      <sz val="9"/>
      <color rgb="FFFF0000"/>
      <name val="Eurobank Sans"/>
      <charset val="161"/>
    </font>
    <font>
      <b/>
      <sz val="9"/>
      <color rgb="FF002060"/>
      <name val="Eurobank Sans"/>
      <charset val="161"/>
    </font>
    <font>
      <sz val="9"/>
      <name val="Eurobank Sans"/>
      <charset val="161"/>
    </font>
    <font>
      <b/>
      <sz val="10"/>
      <color theme="0"/>
      <name val="Eurobank Sans"/>
      <charset val="161"/>
    </font>
    <font>
      <b/>
      <sz val="12"/>
      <color rgb="FF021342"/>
      <name val="Eurobank Sans"/>
      <charset val="161"/>
    </font>
    <font>
      <sz val="11"/>
      <color theme="3" tint="-0.249977111117893"/>
      <name val="Eurobank Sans"/>
      <charset val="161"/>
    </font>
    <font>
      <i/>
      <sz val="9"/>
      <color theme="1"/>
      <name val="Eurobank Sans"/>
      <charset val="161"/>
    </font>
    <font>
      <vertAlign val="superscript"/>
      <sz val="11"/>
      <color rgb="FF021342"/>
      <name val="Eurobank Sans"/>
      <charset val="161"/>
    </font>
    <font>
      <i/>
      <sz val="9"/>
      <color rgb="FF021342"/>
      <name val="Eurobank Sans"/>
      <charset val="161"/>
    </font>
    <font>
      <i/>
      <vertAlign val="superscript"/>
      <sz val="9"/>
      <color rgb="FF021342"/>
      <name val="Eurobank Sans"/>
      <charset val="161"/>
    </font>
    <font>
      <vertAlign val="subscript"/>
      <sz val="11"/>
      <color rgb="FF021342"/>
      <name val="Eurobank Sans"/>
      <charset val="161"/>
    </font>
    <font>
      <sz val="9"/>
      <color rgb="FF021342"/>
      <name val="Eurobank Sans"/>
      <charset val="161"/>
    </font>
    <font>
      <vertAlign val="superscript"/>
      <sz val="9"/>
      <color rgb="FF021342"/>
      <name val="Eurobank Sans"/>
      <charset val="161"/>
    </font>
    <font>
      <b/>
      <sz val="11"/>
      <color rgb="FF021342"/>
      <name val="Calibri"/>
      <family val="2"/>
      <charset val="161"/>
      <scheme val="minor"/>
    </font>
    <font>
      <sz val="11"/>
      <color rgb="FF021342"/>
      <name val="Calibri"/>
      <family val="2"/>
      <scheme val="minor"/>
    </font>
    <font>
      <sz val="16"/>
      <color rgb="FFFF0000"/>
      <name val="Eurobank Sans"/>
      <charset val="161"/>
    </font>
    <font>
      <b/>
      <sz val="9"/>
      <color rgb="FF021342"/>
      <name val="Eurobank Sans"/>
      <charset val="161"/>
    </font>
    <font>
      <sz val="10"/>
      <color rgb="FF021342"/>
      <name val="Eurobank Sans"/>
      <charset val="161"/>
    </font>
    <font>
      <sz val="24"/>
      <color theme="1"/>
      <name val="Eurobank Sans"/>
      <charset val="161"/>
    </font>
    <font>
      <b/>
      <sz val="24"/>
      <color rgb="FFEA002A"/>
      <name val="Eurobank Sans"/>
      <charset val="161"/>
    </font>
    <font>
      <sz val="24"/>
      <color rgb="FF021342"/>
      <name val="Eurobank Sans"/>
      <charset val="161"/>
    </font>
    <font>
      <i/>
      <vertAlign val="superscript"/>
      <sz val="10"/>
      <color rgb="FF021342"/>
      <name val="Eurobank Sans"/>
      <charset val="161"/>
    </font>
    <font>
      <sz val="12"/>
      <color rgb="FF002060"/>
      <name val="Eurobank Sans"/>
      <charset val="161"/>
    </font>
    <font>
      <b/>
      <sz val="11"/>
      <color rgb="FF002060"/>
      <name val="Calibri"/>
      <family val="2"/>
      <charset val="161"/>
      <scheme val="minor"/>
    </font>
    <font>
      <b/>
      <vertAlign val="superscript"/>
      <sz val="11"/>
      <color theme="0"/>
      <name val="Eurobank Sans"/>
      <charset val="161"/>
    </font>
    <font>
      <b/>
      <sz val="20"/>
      <color rgb="FF021342"/>
      <name val="Eurobank Sans"/>
      <charset val="161"/>
    </font>
    <font>
      <b/>
      <sz val="11"/>
      <color theme="1"/>
      <name val="Calibri"/>
      <family val="2"/>
      <charset val="161"/>
      <scheme val="minor"/>
    </font>
    <font>
      <b/>
      <vertAlign val="superscript"/>
      <sz val="11"/>
      <color rgb="FF021342"/>
      <name val="Eurobank Sans"/>
      <charset val="161"/>
    </font>
    <font>
      <i/>
      <sz val="11"/>
      <color rgb="FF021342"/>
      <name val="Eurobank Sans"/>
      <charset val="161"/>
    </font>
    <font>
      <sz val="11"/>
      <color rgb="FF021342"/>
      <name val="Calibri"/>
      <family val="2"/>
      <charset val="161"/>
      <scheme val="minor"/>
    </font>
    <font>
      <u/>
      <sz val="11"/>
      <color rgb="FF021342"/>
      <name val="Calibri"/>
      <family val="2"/>
      <scheme val="minor"/>
    </font>
    <font>
      <u/>
      <sz val="11"/>
      <color rgb="FF021342"/>
      <name val="Eurobank Sans"/>
      <charset val="161"/>
    </font>
    <font>
      <b/>
      <u/>
      <sz val="11"/>
      <color rgb="FF021342"/>
      <name val="Calibri"/>
      <family val="2"/>
      <charset val="161"/>
      <scheme val="minor"/>
    </font>
    <font>
      <vertAlign val="subscript"/>
      <sz val="9"/>
      <color rgb="FF021342"/>
      <name val="Eurobank Sans"/>
      <charset val="161"/>
    </font>
  </fonts>
  <fills count="8">
    <fill>
      <patternFill patternType="none"/>
    </fill>
    <fill>
      <patternFill patternType="gray125"/>
    </fill>
    <fill>
      <patternFill patternType="solid">
        <fgColor rgb="FFF2F2F2"/>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021342"/>
        <bgColor indexed="64"/>
      </patternFill>
    </fill>
    <fill>
      <patternFill patternType="solid">
        <fgColor theme="0"/>
        <bgColor indexed="64"/>
      </patternFill>
    </fill>
    <fill>
      <patternFill patternType="solid">
        <fgColor theme="0" tint="-0.249977111117893"/>
        <bgColor indexed="64"/>
      </patternFill>
    </fill>
  </fills>
  <borders count="8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right style="medium">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top/>
      <bottom/>
      <diagonal/>
    </border>
    <border>
      <left style="thin">
        <color auto="1"/>
      </left>
      <right/>
      <top style="thin">
        <color auto="1"/>
      </top>
      <bottom/>
      <diagonal/>
    </border>
    <border>
      <left/>
      <right/>
      <top style="thin">
        <color indexed="64"/>
      </top>
      <bottom style="thin">
        <color indexed="64"/>
      </bottom>
      <diagonal/>
    </border>
    <border>
      <left style="thin">
        <color theme="0"/>
      </left>
      <right/>
      <top/>
      <bottom/>
      <diagonal/>
    </border>
    <border>
      <left/>
      <right/>
      <top/>
      <bottom style="thin">
        <color theme="0"/>
      </bottom>
      <diagonal/>
    </border>
    <border>
      <left style="thin">
        <color indexed="64"/>
      </left>
      <right style="thin">
        <color theme="0"/>
      </right>
      <top style="thin">
        <color indexed="64"/>
      </top>
      <bottom style="thin">
        <color theme="0"/>
      </bottom>
      <diagonal/>
    </border>
    <border>
      <left/>
      <right/>
      <top style="thin">
        <color theme="0"/>
      </top>
      <bottom style="thin">
        <color indexed="64"/>
      </bottom>
      <diagonal/>
    </border>
    <border>
      <left style="thin">
        <color theme="0"/>
      </left>
      <right/>
      <top/>
      <bottom style="thin">
        <color theme="0"/>
      </bottom>
      <diagonal/>
    </border>
    <border>
      <left style="thin">
        <color rgb="FF021342"/>
      </left>
      <right style="thin">
        <color rgb="FF021342"/>
      </right>
      <top style="thin">
        <color rgb="FF021342"/>
      </top>
      <bottom style="thin">
        <color rgb="FF021342"/>
      </bottom>
      <diagonal/>
    </border>
    <border>
      <left/>
      <right/>
      <top style="thin">
        <color rgb="FF021342"/>
      </top>
      <bottom style="thin">
        <color rgb="FF021342"/>
      </bottom>
      <diagonal/>
    </border>
    <border>
      <left style="thin">
        <color rgb="FF021342"/>
      </left>
      <right/>
      <top style="thin">
        <color rgb="FF021342"/>
      </top>
      <bottom style="thin">
        <color rgb="FF021342"/>
      </bottom>
      <diagonal/>
    </border>
    <border>
      <left/>
      <right style="thin">
        <color indexed="64"/>
      </right>
      <top style="thin">
        <color indexed="64"/>
      </top>
      <bottom/>
      <diagonal/>
    </border>
    <border>
      <left/>
      <right/>
      <top/>
      <bottom style="thin">
        <color rgb="FF021342"/>
      </bottom>
      <diagonal/>
    </border>
    <border>
      <left/>
      <right/>
      <top style="thin">
        <color rgb="FF021342"/>
      </top>
      <bottom/>
      <diagonal/>
    </border>
    <border>
      <left style="thin">
        <color rgb="FF021342"/>
      </left>
      <right style="thin">
        <color rgb="FF021342"/>
      </right>
      <top/>
      <bottom style="thin">
        <color rgb="FF021342"/>
      </bottom>
      <diagonal/>
    </border>
    <border>
      <left style="thin">
        <color rgb="FF021342"/>
      </left>
      <right style="thin">
        <color rgb="FF021342"/>
      </right>
      <top style="thin">
        <color indexed="64"/>
      </top>
      <bottom style="thin">
        <color rgb="FF021342"/>
      </bottom>
      <diagonal/>
    </border>
    <border>
      <left/>
      <right style="medium">
        <color rgb="FFFFFFFF"/>
      </right>
      <top/>
      <bottom style="thin">
        <color rgb="FF021342"/>
      </bottom>
      <diagonal/>
    </border>
    <border>
      <left/>
      <right style="medium">
        <color rgb="FFFFFFFF"/>
      </right>
      <top style="thin">
        <color rgb="FF021342"/>
      </top>
      <bottom style="thin">
        <color rgb="FF021342"/>
      </bottom>
      <diagonal/>
    </border>
    <border>
      <left/>
      <right/>
      <top/>
      <bottom style="thin">
        <color theme="1"/>
      </bottom>
      <diagonal/>
    </border>
    <border>
      <left/>
      <right/>
      <top style="thin">
        <color rgb="FF021342"/>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rgb="FF021342"/>
      </top>
      <bottom style="medium">
        <color rgb="FF021342"/>
      </bottom>
      <diagonal/>
    </border>
    <border>
      <left/>
      <right/>
      <top style="medium">
        <color auto="1"/>
      </top>
      <bottom style="medium">
        <color auto="1"/>
      </bottom>
      <diagonal/>
    </border>
    <border>
      <left/>
      <right/>
      <top style="medium">
        <color rgb="FF021342"/>
      </top>
      <bottom/>
      <diagonal/>
    </border>
    <border>
      <left/>
      <right style="thin">
        <color theme="0"/>
      </right>
      <top style="thin">
        <color theme="0"/>
      </top>
      <bottom style="thin">
        <color rgb="FF021342"/>
      </bottom>
      <diagonal/>
    </border>
    <border>
      <left style="thin">
        <color theme="0"/>
      </left>
      <right/>
      <top style="thin">
        <color theme="0"/>
      </top>
      <bottom style="thin">
        <color rgb="FF021342"/>
      </bottom>
      <diagonal/>
    </border>
    <border>
      <left/>
      <right/>
      <top style="thin">
        <color theme="0"/>
      </top>
      <bottom style="thin">
        <color rgb="FF021342"/>
      </bottom>
      <diagonal/>
    </border>
    <border>
      <left/>
      <right/>
      <top style="thin">
        <color theme="0"/>
      </top>
      <bottom/>
      <diagonal/>
    </border>
    <border>
      <left style="thin">
        <color rgb="FF021342"/>
      </left>
      <right style="thin">
        <color rgb="FF021342"/>
      </right>
      <top style="thin">
        <color theme="0"/>
      </top>
      <bottom style="thin">
        <color rgb="FF021342"/>
      </bottom>
      <diagonal/>
    </border>
    <border>
      <left/>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rgb="FF021342"/>
      </bottom>
      <diagonal/>
    </border>
    <border>
      <left/>
      <right style="thin">
        <color indexed="64"/>
      </right>
      <top style="thin">
        <color theme="0"/>
      </top>
      <bottom style="thin">
        <color rgb="FF021342"/>
      </bottom>
      <diagonal/>
    </border>
    <border>
      <left style="thin">
        <color theme="1"/>
      </left>
      <right/>
      <top style="thin">
        <color theme="1"/>
      </top>
      <bottom style="hair">
        <color theme="0" tint="-0.14996795556505021"/>
      </bottom>
      <diagonal/>
    </border>
    <border>
      <left/>
      <right/>
      <top style="thin">
        <color theme="1"/>
      </top>
      <bottom style="hair">
        <color theme="0" tint="-0.14996795556505021"/>
      </bottom>
      <diagonal/>
    </border>
    <border>
      <left/>
      <right style="thin">
        <color theme="1"/>
      </right>
      <top style="thin">
        <color theme="1"/>
      </top>
      <bottom style="hair">
        <color theme="0" tint="-0.14996795556505021"/>
      </bottom>
      <diagonal/>
    </border>
    <border>
      <left/>
      <right/>
      <top style="hair">
        <color theme="0" tint="-0.14996795556505021"/>
      </top>
      <bottom style="thin">
        <color rgb="FF021342"/>
      </bottom>
      <diagonal/>
    </border>
    <border>
      <left/>
      <right/>
      <top style="hair">
        <color theme="0" tint="-0.14996795556505021"/>
      </top>
      <bottom style="thin">
        <color theme="0"/>
      </bottom>
      <diagonal/>
    </border>
    <border>
      <left/>
      <right style="thin">
        <color theme="1"/>
      </right>
      <top style="hair">
        <color theme="0" tint="-0.14996795556505021"/>
      </top>
      <bottom style="thin">
        <color theme="0"/>
      </bottom>
      <diagonal/>
    </border>
    <border>
      <left/>
      <right style="hair">
        <color theme="0" tint="-0.24994659260841701"/>
      </right>
      <top style="thin">
        <color theme="0"/>
      </top>
      <bottom style="thin">
        <color rgb="FF021342"/>
      </bottom>
      <diagonal/>
    </border>
    <border>
      <left/>
      <right/>
      <top style="thin">
        <color rgb="FF021342"/>
      </top>
      <bottom style="thin">
        <color theme="0"/>
      </bottom>
      <diagonal/>
    </border>
    <border>
      <left/>
      <right style="medium">
        <color rgb="FFFFFFFF"/>
      </right>
      <top style="thin">
        <color rgb="FF021342"/>
      </top>
      <bottom/>
      <diagonal/>
    </border>
    <border>
      <left/>
      <right/>
      <top style="thin">
        <color indexed="64"/>
      </top>
      <bottom style="thin">
        <color theme="0"/>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right style="hair">
        <color theme="0" tint="-0.24994659260841701"/>
      </right>
      <top style="thin">
        <color theme="0"/>
      </top>
      <bottom style="thin">
        <color theme="0"/>
      </bottom>
      <diagonal/>
    </border>
    <border>
      <left/>
      <right style="medium">
        <color rgb="FFFFFFFF"/>
      </right>
      <top style="thin">
        <color theme="0"/>
      </top>
      <bottom style="thin">
        <color rgb="FF021342"/>
      </bottom>
      <diagonal/>
    </border>
    <border>
      <left style="thin">
        <color theme="1"/>
      </left>
      <right/>
      <top/>
      <bottom style="thin">
        <color theme="0"/>
      </bottom>
      <diagonal/>
    </border>
    <border>
      <left/>
      <right style="thin">
        <color theme="1"/>
      </right>
      <top/>
      <bottom style="thin">
        <color theme="0"/>
      </bottom>
      <diagonal/>
    </border>
    <border>
      <left style="thin">
        <color theme="1"/>
      </left>
      <right/>
      <top style="thin">
        <color theme="0"/>
      </top>
      <bottom/>
      <diagonal/>
    </border>
    <border>
      <left/>
      <right style="hair">
        <color theme="0" tint="-0.24994659260841701"/>
      </right>
      <top style="thin">
        <color theme="0"/>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hair">
        <color theme="0" tint="-0.14996795556505021"/>
      </bottom>
      <diagonal/>
    </border>
    <border>
      <left/>
      <right/>
      <top style="thin">
        <color theme="0"/>
      </top>
      <bottom style="hair">
        <color theme="0" tint="-0.14996795556505021"/>
      </bottom>
      <diagonal/>
    </border>
    <border>
      <left/>
      <right style="thin">
        <color indexed="64"/>
      </right>
      <top style="thin">
        <color theme="0"/>
      </top>
      <bottom style="hair">
        <color theme="0" tint="-0.14996795556505021"/>
      </bottom>
      <diagonal/>
    </border>
    <border>
      <left/>
      <right style="medium">
        <color rgb="FFFFFFFF"/>
      </right>
      <top style="hair">
        <color theme="0" tint="-0.14996795556505021"/>
      </top>
      <bottom style="thin">
        <color rgb="FF021342"/>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indexed="64"/>
      </left>
      <right/>
      <top style="thin">
        <color indexed="64"/>
      </top>
      <bottom style="thin">
        <color rgb="FF021342"/>
      </bottom>
      <diagonal/>
    </border>
    <border>
      <left/>
      <right/>
      <top style="thin">
        <color indexed="64"/>
      </top>
      <bottom style="thin">
        <color rgb="FF021342"/>
      </bottom>
      <diagonal/>
    </border>
    <border>
      <left style="thin">
        <color indexed="64"/>
      </left>
      <right/>
      <top style="thin">
        <color rgb="FF021342"/>
      </top>
      <bottom style="thin">
        <color rgb="FF021342"/>
      </bottom>
      <diagonal/>
    </border>
    <border>
      <left style="thin">
        <color indexed="64"/>
      </left>
      <right/>
      <top style="thin">
        <color rgb="FF021342"/>
      </top>
      <bottom style="thin">
        <color indexed="64"/>
      </bottom>
      <diagonal/>
    </border>
    <border>
      <left/>
      <right/>
      <top style="thin">
        <color rgb="FF021342"/>
      </top>
      <bottom style="thin">
        <color indexed="64"/>
      </bottom>
      <diagonal/>
    </border>
    <border>
      <left/>
      <right style="hair">
        <color theme="0" tint="-0.14996795556505021"/>
      </right>
      <top style="thin">
        <color theme="0"/>
      </top>
      <bottom style="hair">
        <color theme="0" tint="-0.14996795556505021"/>
      </bottom>
      <diagonal/>
    </border>
    <border>
      <left/>
      <right/>
      <top style="medium">
        <color rgb="FFFFFFFF"/>
      </top>
      <bottom style="thin">
        <color rgb="FFFFFFFF"/>
      </bottom>
      <diagonal/>
    </border>
    <border>
      <left/>
      <right style="medium">
        <color rgb="FFFFFFFF"/>
      </right>
      <top style="medium">
        <color rgb="FFFFFFFF"/>
      </top>
      <bottom style="thin">
        <color rgb="FFFFFFFF"/>
      </bottom>
      <diagonal/>
    </border>
    <border>
      <left/>
      <right/>
      <top style="thin">
        <color rgb="FFFFFFFF"/>
      </top>
      <bottom style="medium">
        <color rgb="FFFFFFFF"/>
      </bottom>
      <diagonal/>
    </border>
    <border>
      <left/>
      <right style="medium">
        <color rgb="FFFFFFFF"/>
      </right>
      <top style="thin">
        <color rgb="FFFFFFFF"/>
      </top>
      <bottom style="medium">
        <color rgb="FFFFFFFF"/>
      </bottom>
      <diagonal/>
    </border>
    <border>
      <left/>
      <right style="medium">
        <color rgb="FFFFFFFF"/>
      </right>
      <top style="medium">
        <color rgb="FFFFFFFF"/>
      </top>
      <bottom style="thin">
        <color rgb="FF021342"/>
      </bottom>
      <diagonal/>
    </border>
    <border>
      <left/>
      <right/>
      <top style="medium">
        <color rgb="FFFFFFFF"/>
      </top>
      <bottom style="thin">
        <color rgb="FF021342"/>
      </bottom>
      <diagonal/>
    </border>
    <border>
      <left style="thin">
        <color rgb="FF021342"/>
      </left>
      <right/>
      <top/>
      <bottom style="thin">
        <color rgb="FF021342"/>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s>
  <cellStyleXfs count="16">
    <xf numFmtId="0" fontId="0" fillId="0" borderId="0"/>
    <xf numFmtId="0" fontId="5" fillId="0" borderId="0"/>
    <xf numFmtId="9" fontId="4" fillId="0" borderId="0" applyFont="0" applyFill="0" applyBorder="0" applyAlignment="0" applyProtection="0"/>
    <xf numFmtId="43" fontId="4" fillId="0" borderId="0" applyFont="0" applyFill="0" applyBorder="0" applyAlignment="0" applyProtection="0"/>
    <xf numFmtId="0" fontId="11" fillId="0" borderId="0" applyNumberForma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444">
    <xf numFmtId="0" fontId="0" fillId="0" borderId="0" xfId="0"/>
    <xf numFmtId="0" fontId="6" fillId="0" borderId="0" xfId="0" applyFont="1"/>
    <xf numFmtId="0" fontId="8" fillId="0" borderId="4" xfId="0" applyFont="1" applyBorder="1" applyAlignment="1">
      <alignment horizontal="center" vertical="center" wrapText="1"/>
    </xf>
    <xf numFmtId="0" fontId="7" fillId="0" borderId="0" xfId="0" applyFont="1"/>
    <xf numFmtId="0" fontId="12" fillId="0" borderId="0" xfId="0" applyFont="1" applyAlignment="1">
      <alignment vertical="center"/>
    </xf>
    <xf numFmtId="0" fontId="15" fillId="0" borderId="0" xfId="5" applyFont="1"/>
    <xf numFmtId="0" fontId="16" fillId="0" borderId="0" xfId="5" applyFont="1"/>
    <xf numFmtId="0" fontId="17" fillId="0" borderId="0" xfId="5" applyFont="1" applyAlignment="1">
      <alignment horizontal="center"/>
    </xf>
    <xf numFmtId="0" fontId="15" fillId="0" borderId="0" xfId="5" applyFont="1" applyAlignment="1">
      <alignment vertical="center" wrapText="1"/>
    </xf>
    <xf numFmtId="0" fontId="13" fillId="0" borderId="7" xfId="8" applyFont="1" applyBorder="1"/>
    <xf numFmtId="0" fontId="13" fillId="0" borderId="0" xfId="8" applyFont="1"/>
    <xf numFmtId="0" fontId="6" fillId="0" borderId="0" xfId="8" applyFont="1"/>
    <xf numFmtId="0" fontId="6" fillId="0" borderId="0" xfId="5" applyFont="1"/>
    <xf numFmtId="0" fontId="7" fillId="0" borderId="0" xfId="5" applyFont="1"/>
    <xf numFmtId="168" fontId="7" fillId="0" borderId="0" xfId="5" applyNumberFormat="1" applyFont="1"/>
    <xf numFmtId="0" fontId="10" fillId="0" borderId="0" xfId="8" applyFont="1"/>
    <xf numFmtId="9" fontId="7" fillId="0" borderId="0" xfId="2" applyFont="1"/>
    <xf numFmtId="0" fontId="4" fillId="0" borderId="0" xfId="0" applyFont="1"/>
    <xf numFmtId="0" fontId="7" fillId="0" borderId="0" xfId="0" quotePrefix="1" applyFont="1" applyAlignment="1">
      <alignment horizontal="left"/>
    </xf>
    <xf numFmtId="0" fontId="25" fillId="0" borderId="0" xfId="0" applyFont="1"/>
    <xf numFmtId="0" fontId="6" fillId="0" borderId="0" xfId="0" quotePrefix="1" applyFont="1" applyAlignment="1">
      <alignment horizontal="left"/>
    </xf>
    <xf numFmtId="9" fontId="6" fillId="0" borderId="0" xfId="2" applyFont="1"/>
    <xf numFmtId="3" fontId="7"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2" fontId="6" fillId="0" borderId="0" xfId="0" applyNumberFormat="1" applyFont="1"/>
    <xf numFmtId="3" fontId="7" fillId="0" borderId="0" xfId="0" applyNumberFormat="1" applyFont="1"/>
    <xf numFmtId="3" fontId="6" fillId="0" borderId="0" xfId="0" applyNumberFormat="1" applyFont="1"/>
    <xf numFmtId="0" fontId="17" fillId="0" borderId="0" xfId="0" quotePrefix="1" applyFont="1" applyAlignment="1">
      <alignment horizontal="left"/>
    </xf>
    <xf numFmtId="0" fontId="4" fillId="0" borderId="0" xfId="0" applyFont="1" applyAlignment="1">
      <alignment vertical="center"/>
    </xf>
    <xf numFmtId="3" fontId="6" fillId="0" borderId="0" xfId="0" applyNumberFormat="1" applyFont="1" applyAlignment="1">
      <alignment vertical="center"/>
    </xf>
    <xf numFmtId="3" fontId="4" fillId="0" borderId="0" xfId="0" applyNumberFormat="1" applyFont="1"/>
    <xf numFmtId="0" fontId="4" fillId="0" borderId="0" xfId="0" applyFont="1" applyAlignment="1">
      <alignment vertical="center" wrapText="1"/>
    </xf>
    <xf numFmtId="3" fontId="6" fillId="0" borderId="0" xfId="0" quotePrefix="1" applyNumberFormat="1" applyFont="1" applyAlignment="1">
      <alignment horizontal="left"/>
    </xf>
    <xf numFmtId="3" fontId="25" fillId="0" borderId="0" xfId="1" applyNumberFormat="1" applyFont="1" applyAlignment="1">
      <alignment horizontal="left" vertical="center"/>
    </xf>
    <xf numFmtId="0" fontId="17" fillId="0" borderId="0" xfId="0" applyFont="1" applyFill="1"/>
    <xf numFmtId="3" fontId="25" fillId="0" borderId="0" xfId="1" applyNumberFormat="1" applyFont="1" applyAlignment="1">
      <alignment horizontal="right" vertical="center"/>
    </xf>
    <xf numFmtId="0" fontId="22" fillId="3" borderId="0" xfId="0" applyFont="1" applyFill="1" applyAlignment="1">
      <alignment horizontal="center" vertical="center"/>
    </xf>
    <xf numFmtId="43" fontId="6" fillId="0" borderId="0" xfId="3" applyFont="1"/>
    <xf numFmtId="0" fontId="22" fillId="3" borderId="13" xfId="0" applyFont="1" applyFill="1" applyBorder="1" applyAlignment="1">
      <alignment horizontal="center" vertical="center" wrapText="1"/>
    </xf>
    <xf numFmtId="0" fontId="4" fillId="0" borderId="0" xfId="0" applyFont="1" applyAlignment="1">
      <alignment horizontal="left"/>
    </xf>
    <xf numFmtId="0" fontId="28" fillId="0" borderId="0" xfId="0" applyFont="1" applyAlignment="1">
      <alignment vertical="center"/>
    </xf>
    <xf numFmtId="0" fontId="29" fillId="0" borderId="0" xfId="5" quotePrefix="1" applyFont="1" applyAlignment="1">
      <alignment horizontal="left" vertical="center" wrapText="1"/>
    </xf>
    <xf numFmtId="0" fontId="17" fillId="0" borderId="0" xfId="5" applyFont="1" applyAlignment="1">
      <alignment horizontal="center" vertical="center" wrapText="1"/>
    </xf>
    <xf numFmtId="0" fontId="6" fillId="0" borderId="0" xfId="5" quotePrefix="1" applyFont="1" applyAlignment="1">
      <alignment vertical="center" wrapText="1"/>
    </xf>
    <xf numFmtId="0" fontId="6" fillId="0" borderId="0" xfId="5" applyFont="1" applyAlignment="1">
      <alignment vertical="center" wrapText="1"/>
    </xf>
    <xf numFmtId="0" fontId="32" fillId="0" borderId="0" xfId="5" quotePrefix="1" applyFont="1" applyAlignment="1">
      <alignment horizontal="left" vertical="center"/>
    </xf>
    <xf numFmtId="0" fontId="32" fillId="0" borderId="0" xfId="5" applyFont="1" applyAlignment="1">
      <alignment vertical="center"/>
    </xf>
    <xf numFmtId="168" fontId="14" fillId="0" borderId="0" xfId="5" applyNumberFormat="1" applyFont="1"/>
    <xf numFmtId="0" fontId="33" fillId="0" borderId="0" xfId="0" applyFont="1"/>
    <xf numFmtId="0" fontId="34" fillId="0" borderId="0" xfId="0" applyFont="1"/>
    <xf numFmtId="0" fontId="34" fillId="0" borderId="0" xfId="0" applyFont="1" applyAlignment="1">
      <alignment wrapText="1"/>
    </xf>
    <xf numFmtId="0" fontId="34" fillId="0" borderId="0" xfId="0" quotePrefix="1" applyFont="1" applyAlignment="1">
      <alignment horizontal="left"/>
    </xf>
    <xf numFmtId="0" fontId="36" fillId="0" borderId="0" xfId="0" applyFont="1"/>
    <xf numFmtId="0" fontId="37" fillId="0" borderId="0" xfId="0" quotePrefix="1" applyFont="1" applyAlignment="1">
      <alignment horizontal="left" wrapText="1"/>
    </xf>
    <xf numFmtId="0" fontId="38" fillId="0" borderId="0" xfId="0" applyFont="1" applyFill="1"/>
    <xf numFmtId="0" fontId="35" fillId="0" borderId="0" xfId="4" applyFont="1"/>
    <xf numFmtId="0" fontId="39" fillId="0" borderId="0" xfId="0" quotePrefix="1" applyFont="1" applyAlignment="1">
      <alignment horizontal="left" vertical="center" wrapText="1"/>
    </xf>
    <xf numFmtId="0" fontId="39" fillId="0" borderId="0" xfId="0" quotePrefix="1" applyFont="1" applyAlignment="1">
      <alignment horizontal="left" wrapText="1"/>
    </xf>
    <xf numFmtId="0" fontId="24"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wrapText="1"/>
    </xf>
    <xf numFmtId="0" fontId="41" fillId="0" borderId="0" xfId="0" applyFont="1"/>
    <xf numFmtId="0" fontId="40" fillId="5" borderId="0" xfId="0" applyFont="1" applyFill="1"/>
    <xf numFmtId="0" fontId="22" fillId="5" borderId="0" xfId="0" applyFont="1" applyFill="1"/>
    <xf numFmtId="10" fontId="6" fillId="0" borderId="0" xfId="6" applyNumberFormat="1" applyFont="1"/>
    <xf numFmtId="0" fontId="42" fillId="0" borderId="0" xfId="5" quotePrefix="1" applyFont="1" applyAlignment="1">
      <alignment horizontal="left" vertical="top" wrapText="1"/>
    </xf>
    <xf numFmtId="0" fontId="42" fillId="0" borderId="0" xfId="5" applyFont="1"/>
    <xf numFmtId="43" fontId="6" fillId="0" borderId="0" xfId="5" applyNumberFormat="1" applyFont="1"/>
    <xf numFmtId="9" fontId="6" fillId="0" borderId="0" xfId="6" applyFont="1"/>
    <xf numFmtId="43" fontId="17" fillId="0" borderId="0" xfId="5" applyNumberFormat="1" applyFont="1"/>
    <xf numFmtId="4" fontId="17" fillId="0" borderId="0" xfId="5" applyNumberFormat="1" applyFont="1"/>
    <xf numFmtId="3" fontId="17" fillId="0" borderId="0" xfId="5" applyNumberFormat="1" applyFont="1"/>
    <xf numFmtId="2" fontId="6" fillId="0" borderId="0" xfId="5" applyNumberFormat="1" applyFont="1"/>
    <xf numFmtId="166" fontId="6" fillId="0" borderId="0" xfId="5" applyNumberFormat="1" applyFont="1"/>
    <xf numFmtId="4" fontId="6" fillId="0" borderId="0" xfId="5" applyNumberFormat="1" applyFont="1"/>
    <xf numFmtId="3" fontId="6" fillId="0" borderId="0" xfId="5" applyNumberFormat="1" applyFont="1"/>
    <xf numFmtId="9" fontId="6" fillId="0" borderId="0" xfId="5" applyNumberFormat="1" applyFont="1"/>
    <xf numFmtId="0" fontId="43" fillId="0" borderId="0" xfId="5" applyFont="1"/>
    <xf numFmtId="10" fontId="6" fillId="0" borderId="0" xfId="5" applyNumberFormat="1" applyFont="1"/>
    <xf numFmtId="0" fontId="19" fillId="0" borderId="0" xfId="5" applyFont="1"/>
    <xf numFmtId="0" fontId="26" fillId="0" borderId="0" xfId="5" applyFont="1"/>
    <xf numFmtId="0" fontId="15" fillId="0" borderId="0" xfId="5" applyFont="1" applyBorder="1" applyAlignment="1">
      <alignment horizontal="center" vertical="center" wrapText="1"/>
    </xf>
    <xf numFmtId="3" fontId="15" fillId="0" borderId="0" xfId="5" applyNumberFormat="1" applyFont="1" applyBorder="1" applyAlignment="1">
      <alignment horizontal="center" vertical="center" wrapText="1"/>
    </xf>
    <xf numFmtId="3" fontId="16" fillId="0" borderId="0" xfId="5" applyNumberFormat="1" applyFont="1" applyBorder="1" applyAlignment="1">
      <alignment horizontal="center" vertical="center" wrapText="1"/>
    </xf>
    <xf numFmtId="10" fontId="15" fillId="0" borderId="0" xfId="5" applyNumberFormat="1" applyFont="1" applyBorder="1" applyAlignment="1">
      <alignment horizontal="center" vertical="center" wrapText="1"/>
    </xf>
    <xf numFmtId="0" fontId="9" fillId="5" borderId="14" xfId="8" quotePrefix="1" applyFont="1" applyFill="1" applyBorder="1" applyAlignment="1">
      <alignment horizontal="center" vertical="center" wrapText="1"/>
    </xf>
    <xf numFmtId="0" fontId="9" fillId="5" borderId="5" xfId="8" quotePrefix="1" applyFont="1" applyFill="1" applyBorder="1" applyAlignment="1">
      <alignment horizontal="center" vertical="center" wrapText="1"/>
    </xf>
    <xf numFmtId="0" fontId="52" fillId="0" borderId="0" xfId="0" applyFont="1" applyAlignment="1">
      <alignment horizontal="left" vertical="center" indent="1"/>
    </xf>
    <xf numFmtId="0" fontId="20" fillId="0" borderId="0" xfId="0" quotePrefix="1" applyFont="1" applyBorder="1" applyAlignment="1">
      <alignment horizontal="left" vertical="center" wrapText="1"/>
    </xf>
    <xf numFmtId="0" fontId="19" fillId="0" borderId="0" xfId="0" applyFont="1" applyBorder="1" applyAlignment="1">
      <alignment horizontal="left"/>
    </xf>
    <xf numFmtId="0" fontId="53" fillId="0" borderId="0" xfId="0" applyFont="1" applyAlignment="1">
      <alignment vertical="center"/>
    </xf>
    <xf numFmtId="0" fontId="19" fillId="0" borderId="0" xfId="0" applyFont="1"/>
    <xf numFmtId="0" fontId="48" fillId="0" borderId="0" xfId="0" applyFont="1" applyAlignment="1">
      <alignment vertical="center"/>
    </xf>
    <xf numFmtId="0" fontId="48" fillId="0" borderId="3" xfId="0" applyFont="1" applyBorder="1" applyAlignment="1">
      <alignment horizontal="left"/>
    </xf>
    <xf numFmtId="0" fontId="48" fillId="0" borderId="3" xfId="0" applyFont="1" applyBorder="1"/>
    <xf numFmtId="0" fontId="48" fillId="0" borderId="0" xfId="0" applyFont="1"/>
    <xf numFmtId="0" fontId="48" fillId="0" borderId="0" xfId="0" applyFont="1" applyAlignment="1">
      <alignment horizontal="left"/>
    </xf>
    <xf numFmtId="0" fontId="48" fillId="0" borderId="3" xfId="0" applyFont="1" applyBorder="1" applyAlignment="1">
      <alignment horizontal="center"/>
    </xf>
    <xf numFmtId="0" fontId="48" fillId="0" borderId="0" xfId="0" applyFont="1" applyAlignment="1">
      <alignment horizontal="center"/>
    </xf>
    <xf numFmtId="0" fontId="19" fillId="0" borderId="0" xfId="0" applyFont="1" applyAlignment="1">
      <alignment horizontal="center"/>
    </xf>
    <xf numFmtId="0" fontId="53" fillId="0" borderId="0" xfId="0" applyFont="1"/>
    <xf numFmtId="0" fontId="54" fillId="0" borderId="0" xfId="0" applyFont="1"/>
    <xf numFmtId="0" fontId="48" fillId="0" borderId="19" xfId="0" applyFont="1" applyBorder="1" applyAlignment="1">
      <alignment horizontal="left"/>
    </xf>
    <xf numFmtId="0" fontId="48" fillId="0" borderId="19" xfId="0" applyFont="1" applyBorder="1"/>
    <xf numFmtId="0" fontId="48" fillId="0" borderId="19" xfId="0" applyFont="1" applyBorder="1" applyAlignment="1">
      <alignment horizontal="center"/>
    </xf>
    <xf numFmtId="0" fontId="48" fillId="0" borderId="0" xfId="5" applyFont="1" applyBorder="1" applyAlignment="1">
      <alignment horizontal="left" vertical="center" wrapText="1"/>
    </xf>
    <xf numFmtId="0" fontId="16" fillId="0" borderId="19" xfId="5" quotePrefix="1" applyFont="1" applyBorder="1" applyAlignment="1">
      <alignment horizontal="left" vertical="center" wrapText="1"/>
    </xf>
    <xf numFmtId="0" fontId="10" fillId="0" borderId="0" xfId="0" applyFont="1"/>
    <xf numFmtId="0" fontId="22" fillId="5" borderId="15" xfId="5" quotePrefix="1" applyFont="1" applyFill="1" applyBorder="1" applyAlignment="1">
      <alignment horizontal="center" vertical="center" wrapText="1"/>
    </xf>
    <xf numFmtId="168" fontId="23" fillId="0" borderId="0" xfId="5" applyNumberFormat="1" applyFont="1"/>
    <xf numFmtId="43" fontId="23" fillId="0" borderId="0" xfId="5" applyNumberFormat="1" applyFont="1"/>
    <xf numFmtId="0" fontId="23" fillId="0" borderId="0" xfId="5" applyFont="1"/>
    <xf numFmtId="0" fontId="26" fillId="0" borderId="0" xfId="5" quotePrefix="1" applyFont="1" applyAlignment="1">
      <alignment horizontal="left" vertical="center"/>
    </xf>
    <xf numFmtId="0" fontId="23" fillId="5" borderId="16" xfId="5" applyFont="1" applyFill="1" applyBorder="1" applyAlignment="1">
      <alignment horizontal="center" vertical="center" wrapText="1"/>
    </xf>
    <xf numFmtId="0" fontId="22" fillId="5" borderId="16" xfId="5" applyFont="1" applyFill="1" applyBorder="1" applyAlignment="1">
      <alignment horizontal="center" vertical="center" wrapText="1"/>
    </xf>
    <xf numFmtId="0" fontId="22" fillId="5" borderId="16" xfId="5" applyFont="1" applyFill="1" applyBorder="1" applyAlignment="1">
      <alignment vertical="center" wrapText="1"/>
    </xf>
    <xf numFmtId="0" fontId="22" fillId="5" borderId="16" xfId="5" quotePrefix="1" applyFont="1" applyFill="1" applyBorder="1" applyAlignment="1">
      <alignment horizontal="left" vertical="center" wrapText="1"/>
    </xf>
    <xf numFmtId="0" fontId="45" fillId="0" borderId="0" xfId="5" quotePrefix="1" applyFont="1" applyBorder="1" applyAlignment="1">
      <alignment horizontal="left" vertical="top" wrapText="1"/>
    </xf>
    <xf numFmtId="0" fontId="45" fillId="0" borderId="0" xfId="5" applyFont="1" applyBorder="1" applyAlignment="1">
      <alignment vertical="top"/>
    </xf>
    <xf numFmtId="0" fontId="22" fillId="5" borderId="15" xfId="5" quotePrefix="1" applyFont="1" applyFill="1" applyBorder="1" applyAlignment="1">
      <alignment horizontal="left" vertical="center"/>
    </xf>
    <xf numFmtId="0" fontId="22" fillId="5" borderId="20" xfId="5" applyFont="1" applyFill="1" applyBorder="1" applyAlignment="1">
      <alignment vertical="center" wrapText="1"/>
    </xf>
    <xf numFmtId="0" fontId="22" fillId="5" borderId="20" xfId="5" applyFont="1" applyFill="1" applyBorder="1" applyAlignment="1">
      <alignment horizontal="center" vertical="center" wrapText="1"/>
    </xf>
    <xf numFmtId="169" fontId="19" fillId="4" borderId="22" xfId="8" applyNumberFormat="1" applyFont="1" applyFill="1" applyBorder="1"/>
    <xf numFmtId="169" fontId="19" fillId="4" borderId="15" xfId="8" applyNumberFormat="1" applyFont="1" applyFill="1" applyBorder="1"/>
    <xf numFmtId="0" fontId="6" fillId="6" borderId="0" xfId="0" applyFont="1" applyFill="1"/>
    <xf numFmtId="3" fontId="19" fillId="4" borderId="19" xfId="0" applyNumberFormat="1" applyFont="1" applyFill="1" applyBorder="1" applyAlignment="1">
      <alignment horizontal="center" vertical="center" wrapText="1"/>
    </xf>
    <xf numFmtId="3" fontId="19" fillId="4" borderId="23" xfId="0" applyNumberFormat="1" applyFont="1" applyFill="1" applyBorder="1" applyAlignment="1">
      <alignment horizontal="center" vertical="center" wrapText="1"/>
    </xf>
    <xf numFmtId="3" fontId="19" fillId="4" borderId="16" xfId="0" applyNumberFormat="1" applyFont="1" applyFill="1" applyBorder="1" applyAlignment="1">
      <alignment horizontal="center" vertical="center" wrapText="1"/>
    </xf>
    <xf numFmtId="3" fontId="19" fillId="4" borderId="24" xfId="0" applyNumberFormat="1" applyFont="1" applyFill="1" applyBorder="1" applyAlignment="1">
      <alignment horizontal="center" vertical="center" wrapText="1"/>
    </xf>
    <xf numFmtId="0" fontId="22" fillId="5" borderId="21" xfId="5" quotePrefix="1" applyFont="1" applyFill="1" applyBorder="1" applyAlignment="1">
      <alignment horizontal="left" vertical="center"/>
    </xf>
    <xf numFmtId="0" fontId="19" fillId="4" borderId="16" xfId="5" applyFont="1" applyFill="1" applyBorder="1" applyAlignment="1">
      <alignment vertical="center" wrapText="1"/>
    </xf>
    <xf numFmtId="0" fontId="19" fillId="4" borderId="16" xfId="5" applyFont="1" applyFill="1" applyBorder="1" applyAlignment="1">
      <alignment horizontal="center" vertical="center" wrapText="1"/>
    </xf>
    <xf numFmtId="3" fontId="19" fillId="4" borderId="16" xfId="5" applyNumberFormat="1" applyFont="1" applyFill="1" applyBorder="1" applyAlignment="1">
      <alignment horizontal="center" vertical="center" wrapText="1"/>
    </xf>
    <xf numFmtId="10" fontId="19" fillId="4" borderId="16" xfId="5" applyNumberFormat="1" applyFont="1" applyFill="1" applyBorder="1" applyAlignment="1">
      <alignment horizontal="center" vertical="center" wrapText="1"/>
    </xf>
    <xf numFmtId="0" fontId="48" fillId="0" borderId="0" xfId="5" quotePrefix="1" applyFont="1" applyAlignment="1">
      <alignment horizontal="left" vertical="top" wrapText="1"/>
    </xf>
    <xf numFmtId="0" fontId="48" fillId="0" borderId="0" xfId="5" applyFont="1" applyAlignment="1">
      <alignment horizontal="left" vertical="top" wrapText="1"/>
    </xf>
    <xf numFmtId="0" fontId="22" fillId="5" borderId="15" xfId="5" applyFont="1" applyFill="1" applyBorder="1" applyAlignment="1">
      <alignment horizontal="center" vertical="center"/>
    </xf>
    <xf numFmtId="0" fontId="22" fillId="5" borderId="15" xfId="5" applyFont="1" applyFill="1" applyBorder="1" applyAlignment="1">
      <alignment horizontal="center" vertical="center" wrapText="1"/>
    </xf>
    <xf numFmtId="0" fontId="22" fillId="5" borderId="21" xfId="5" applyFont="1" applyFill="1" applyBorder="1" applyAlignment="1">
      <alignment horizontal="center" vertical="center"/>
    </xf>
    <xf numFmtId="0" fontId="22" fillId="5" borderId="21" xfId="5" applyFont="1" applyFill="1" applyBorder="1" applyAlignment="1">
      <alignment horizontal="center" vertical="center" wrapText="1"/>
    </xf>
    <xf numFmtId="0" fontId="22" fillId="5" borderId="15" xfId="5" applyFont="1" applyFill="1" applyBorder="1" applyAlignment="1">
      <alignment horizontal="center" vertical="center"/>
    </xf>
    <xf numFmtId="0" fontId="22" fillId="5" borderId="15" xfId="5" quotePrefix="1" applyFont="1" applyFill="1" applyBorder="1" applyAlignment="1">
      <alignment horizontal="center" vertical="center"/>
    </xf>
    <xf numFmtId="0" fontId="45" fillId="0" borderId="0" xfId="5" quotePrefix="1" applyFont="1" applyFill="1" applyBorder="1" applyAlignment="1">
      <alignment horizontal="left" vertical="top" wrapText="1"/>
    </xf>
    <xf numFmtId="0" fontId="45" fillId="0" borderId="0" xfId="5" applyFont="1" applyFill="1" applyBorder="1" applyAlignment="1">
      <alignment vertical="top" wrapText="1"/>
    </xf>
    <xf numFmtId="0" fontId="45" fillId="0" borderId="0" xfId="5" applyFont="1" applyFill="1" applyBorder="1"/>
    <xf numFmtId="0" fontId="48" fillId="0" borderId="0" xfId="5" quotePrefix="1" applyFont="1" applyBorder="1" applyAlignment="1">
      <alignment horizontal="left" vertical="top" wrapText="1"/>
    </xf>
    <xf numFmtId="0" fontId="48" fillId="0" borderId="0" xfId="5" applyFont="1" applyBorder="1" applyAlignment="1">
      <alignment horizontal="left" vertical="top" wrapText="1"/>
    </xf>
    <xf numFmtId="0" fontId="45" fillId="0" borderId="0" xfId="5" applyFont="1" applyBorder="1" applyAlignment="1">
      <alignment horizontal="left" vertical="top"/>
    </xf>
    <xf numFmtId="0" fontId="45" fillId="0" borderId="0" xfId="5" applyFont="1" applyBorder="1" applyAlignment="1">
      <alignment horizontal="left" vertical="top" wrapText="1"/>
    </xf>
    <xf numFmtId="0" fontId="19" fillId="4" borderId="16" xfId="5" applyFont="1" applyFill="1" applyBorder="1" applyAlignment="1"/>
    <xf numFmtId="0" fontId="19" fillId="4" borderId="16" xfId="5" applyFont="1" applyFill="1" applyBorder="1" applyAlignment="1">
      <alignment horizontal="center"/>
    </xf>
    <xf numFmtId="43" fontId="19" fillId="4" borderId="16" xfId="7" applyFont="1" applyFill="1" applyBorder="1" applyAlignment="1" applyProtection="1">
      <alignment horizontal="right" vertical="center"/>
      <protection locked="0"/>
    </xf>
    <xf numFmtId="10" fontId="19" fillId="4" borderId="16" xfId="6" applyNumberFormat="1" applyFont="1" applyFill="1" applyBorder="1" applyAlignment="1" applyProtection="1">
      <alignment horizontal="right" vertical="center"/>
      <protection locked="0"/>
    </xf>
    <xf numFmtId="0" fontId="19" fillId="4" borderId="16" xfId="5" quotePrefix="1" applyFont="1" applyFill="1" applyBorder="1" applyAlignment="1">
      <alignment horizontal="left" vertical="center"/>
    </xf>
    <xf numFmtId="10" fontId="19" fillId="4" borderId="16" xfId="7" applyNumberFormat="1" applyFont="1" applyFill="1" applyBorder="1" applyAlignment="1" applyProtection="1">
      <alignment horizontal="right" vertical="center"/>
      <protection locked="0"/>
    </xf>
    <xf numFmtId="0" fontId="19" fillId="4" borderId="16" xfId="5" applyFont="1" applyFill="1" applyBorder="1"/>
    <xf numFmtId="0" fontId="19" fillId="4" borderId="16" xfId="5" quotePrefix="1" applyFont="1" applyFill="1" applyBorder="1" applyAlignment="1">
      <alignment horizontal="left"/>
    </xf>
    <xf numFmtId="0" fontId="19" fillId="4" borderId="16" xfId="5" quotePrefix="1" applyFont="1" applyFill="1" applyBorder="1" applyAlignment="1">
      <alignment horizontal="left" vertical="center" wrapText="1"/>
    </xf>
    <xf numFmtId="10" fontId="19" fillId="4" borderId="16" xfId="5" applyNumberFormat="1" applyFont="1" applyFill="1" applyBorder="1" applyAlignment="1">
      <alignment horizontal="right" vertical="center" wrapText="1"/>
    </xf>
    <xf numFmtId="0" fontId="19" fillId="4" borderId="9" xfId="5" applyFont="1" applyFill="1" applyBorder="1" applyAlignment="1">
      <alignment vertical="center" wrapText="1"/>
    </xf>
    <xf numFmtId="0" fontId="19" fillId="4" borderId="9" xfId="5" applyFont="1" applyFill="1" applyBorder="1" applyAlignment="1">
      <alignment horizontal="center" vertical="center" wrapText="1"/>
    </xf>
    <xf numFmtId="3" fontId="19" fillId="4" borderId="9" xfId="5" applyNumberFormat="1" applyFont="1" applyFill="1" applyBorder="1" applyAlignment="1">
      <alignment horizontal="right" vertical="center" wrapText="1"/>
    </xf>
    <xf numFmtId="4" fontId="19" fillId="4" borderId="9" xfId="5" applyNumberFormat="1" applyFont="1" applyFill="1" applyBorder="1" applyAlignment="1">
      <alignment horizontal="right" vertical="center" wrapText="1"/>
    </xf>
    <xf numFmtId="4" fontId="26" fillId="4" borderId="9" xfId="5" applyNumberFormat="1" applyFont="1" applyFill="1" applyBorder="1" applyAlignment="1">
      <alignment horizontal="right" vertical="center" wrapText="1"/>
    </xf>
    <xf numFmtId="10" fontId="19" fillId="4" borderId="9" xfId="5" applyNumberFormat="1" applyFont="1" applyFill="1" applyBorder="1" applyAlignment="1">
      <alignment horizontal="right" vertical="center" wrapText="1"/>
    </xf>
    <xf numFmtId="0" fontId="15" fillId="4" borderId="16" xfId="5" applyFont="1" applyFill="1" applyBorder="1" applyAlignment="1">
      <alignment vertical="center" wrapText="1"/>
    </xf>
    <xf numFmtId="0" fontId="15" fillId="4" borderId="16" xfId="5" applyFont="1" applyFill="1" applyBorder="1" applyAlignment="1">
      <alignment horizontal="center" vertical="center" wrapText="1"/>
    </xf>
    <xf numFmtId="3" fontId="15" fillId="4" borderId="16" xfId="5" applyNumberFormat="1" applyFont="1" applyFill="1" applyBorder="1" applyAlignment="1">
      <alignment horizontal="right" vertical="center" wrapText="1"/>
    </xf>
    <xf numFmtId="10" fontId="15" fillId="4" borderId="16" xfId="5" applyNumberFormat="1" applyFont="1" applyFill="1" applyBorder="1" applyAlignment="1">
      <alignment horizontal="right" vertical="center" wrapText="1"/>
    </xf>
    <xf numFmtId="165" fontId="15" fillId="4" borderId="16" xfId="5" applyNumberFormat="1" applyFont="1" applyFill="1" applyBorder="1" applyAlignment="1">
      <alignment horizontal="right" vertical="center" wrapText="1"/>
    </xf>
    <xf numFmtId="167" fontId="15" fillId="4" borderId="16" xfId="5" applyNumberFormat="1" applyFont="1" applyFill="1" applyBorder="1" applyAlignment="1">
      <alignment horizontal="right" vertical="center" wrapText="1"/>
    </xf>
    <xf numFmtId="4" fontId="15" fillId="4" borderId="16" xfId="5" applyNumberFormat="1" applyFont="1" applyFill="1" applyBorder="1" applyAlignment="1">
      <alignment horizontal="right" vertical="center" wrapText="1"/>
    </xf>
    <xf numFmtId="0" fontId="15" fillId="4" borderId="16" xfId="5" quotePrefix="1" applyFont="1" applyFill="1" applyBorder="1" applyAlignment="1">
      <alignment horizontal="left" vertical="center" wrapText="1"/>
    </xf>
    <xf numFmtId="4" fontId="19" fillId="4" borderId="16" xfId="5" applyNumberFormat="1" applyFont="1" applyFill="1" applyBorder="1" applyAlignment="1">
      <alignment horizontal="right" vertical="center" wrapText="1"/>
    </xf>
    <xf numFmtId="3" fontId="19" fillId="4" borderId="16" xfId="5" applyNumberFormat="1" applyFont="1" applyFill="1" applyBorder="1" applyAlignment="1">
      <alignment horizontal="right" vertical="center" wrapText="1"/>
    </xf>
    <xf numFmtId="0" fontId="19" fillId="4" borderId="19" xfId="5" applyFont="1" applyFill="1" applyBorder="1" applyAlignment="1">
      <alignment vertical="center" wrapText="1"/>
    </xf>
    <xf numFmtId="0" fontId="19" fillId="4" borderId="19" xfId="5" applyFont="1" applyFill="1" applyBorder="1" applyAlignment="1">
      <alignment horizontal="center" vertical="center" wrapText="1"/>
    </xf>
    <xf numFmtId="0" fontId="19" fillId="4" borderId="26" xfId="5" applyFont="1" applyFill="1" applyBorder="1" applyAlignment="1">
      <alignment vertical="center" wrapText="1"/>
    </xf>
    <xf numFmtId="0" fontId="19" fillId="4" borderId="26" xfId="5" applyFont="1" applyFill="1" applyBorder="1" applyAlignment="1">
      <alignment horizontal="center" vertical="center" wrapText="1"/>
    </xf>
    <xf numFmtId="3" fontId="19" fillId="4" borderId="16" xfId="1" applyNumberFormat="1" applyFont="1" applyFill="1" applyBorder="1" applyAlignment="1">
      <alignment horizontal="center" vertical="center"/>
    </xf>
    <xf numFmtId="3" fontId="19" fillId="4" borderId="19" xfId="1" quotePrefix="1" applyNumberFormat="1" applyFont="1" applyFill="1" applyBorder="1" applyAlignment="1">
      <alignment horizontal="left" vertical="center"/>
    </xf>
    <xf numFmtId="3" fontId="19" fillId="4" borderId="16" xfId="1" applyNumberFormat="1" applyFont="1" applyFill="1" applyBorder="1" applyAlignment="1">
      <alignment horizontal="left" vertical="center"/>
    </xf>
    <xf numFmtId="3" fontId="19" fillId="4" borderId="20" xfId="1" applyNumberFormat="1" applyFont="1" applyFill="1" applyBorder="1" applyAlignment="1">
      <alignment horizontal="left" vertical="center"/>
    </xf>
    <xf numFmtId="0" fontId="22" fillId="5" borderId="35" xfId="5" quotePrefix="1" applyFont="1" applyFill="1" applyBorder="1" applyAlignment="1">
      <alignment horizontal="left" vertical="center" wrapText="1"/>
    </xf>
    <xf numFmtId="0" fontId="23" fillId="5" borderId="35" xfId="5" applyFont="1" applyFill="1" applyBorder="1" applyAlignment="1">
      <alignment horizontal="center" vertical="center" wrapText="1"/>
    </xf>
    <xf numFmtId="0" fontId="22" fillId="5" borderId="35" xfId="5" applyFont="1" applyFill="1" applyBorder="1" applyAlignment="1">
      <alignment horizontal="center" vertical="center" wrapText="1"/>
    </xf>
    <xf numFmtId="0" fontId="22" fillId="5" borderId="36" xfId="5" quotePrefix="1" applyFont="1" applyFill="1" applyBorder="1" applyAlignment="1">
      <alignment horizontal="left" vertical="center"/>
    </xf>
    <xf numFmtId="0" fontId="22" fillId="5" borderId="34" xfId="5" applyFont="1" applyFill="1" applyBorder="1" applyAlignment="1">
      <alignment horizontal="center" vertical="center" wrapText="1"/>
    </xf>
    <xf numFmtId="0" fontId="22" fillId="5" borderId="36" xfId="5" applyFont="1" applyFill="1" applyBorder="1" applyAlignment="1">
      <alignment horizontal="center" vertical="center"/>
    </xf>
    <xf numFmtId="0" fontId="22" fillId="5" borderId="34" xfId="0" applyFont="1" applyFill="1" applyBorder="1" applyAlignment="1">
      <alignment horizontal="center" vertical="center" wrapText="1"/>
    </xf>
    <xf numFmtId="0" fontId="22" fillId="5" borderId="32" xfId="0" applyFont="1" applyFill="1" applyBorder="1" applyAlignment="1">
      <alignment horizontal="center" vertical="center" wrapText="1"/>
    </xf>
    <xf numFmtId="3" fontId="19" fillId="4" borderId="19" xfId="5" applyNumberFormat="1" applyFont="1" applyFill="1" applyBorder="1" applyAlignment="1">
      <alignment horizontal="center" vertical="center" wrapText="1"/>
    </xf>
    <xf numFmtId="10" fontId="19" fillId="4" borderId="19" xfId="5" applyNumberFormat="1" applyFont="1" applyFill="1" applyBorder="1" applyAlignment="1">
      <alignment horizontal="center" vertical="center" wrapText="1"/>
    </xf>
    <xf numFmtId="10" fontId="19" fillId="4" borderId="16" xfId="6" applyNumberFormat="1" applyFont="1" applyFill="1" applyBorder="1" applyAlignment="1">
      <alignment horizontal="center" vertical="center" wrapText="1"/>
    </xf>
    <xf numFmtId="9" fontId="19" fillId="4" borderId="16" xfId="6" applyFont="1" applyFill="1" applyBorder="1" applyAlignment="1">
      <alignment horizontal="center" vertical="center" wrapText="1"/>
    </xf>
    <xf numFmtId="3" fontId="19" fillId="4" borderId="26" xfId="5" applyNumberFormat="1" applyFont="1" applyFill="1" applyBorder="1" applyAlignment="1">
      <alignment horizontal="center" vertical="center" wrapText="1"/>
    </xf>
    <xf numFmtId="10" fontId="19" fillId="4" borderId="26" xfId="5" applyNumberFormat="1" applyFont="1" applyFill="1" applyBorder="1" applyAlignment="1">
      <alignment horizontal="center" vertical="center" wrapText="1"/>
    </xf>
    <xf numFmtId="43" fontId="19" fillId="4" borderId="16" xfId="7" applyFont="1" applyFill="1" applyBorder="1" applyAlignment="1">
      <alignment horizontal="center" vertical="center"/>
    </xf>
    <xf numFmtId="10" fontId="19" fillId="4" borderId="16" xfId="6" applyNumberFormat="1" applyFont="1" applyFill="1" applyBorder="1" applyAlignment="1">
      <alignment horizontal="center" vertical="center"/>
    </xf>
    <xf numFmtId="10" fontId="19" fillId="4" borderId="16" xfId="2" applyNumberFormat="1" applyFont="1" applyFill="1" applyBorder="1" applyAlignment="1">
      <alignment horizontal="center" vertical="center"/>
    </xf>
    <xf numFmtId="164" fontId="19" fillId="4" borderId="16" xfId="7" applyNumberFormat="1" applyFont="1" applyFill="1" applyBorder="1" applyAlignment="1">
      <alignment horizontal="center" vertical="center"/>
    </xf>
    <xf numFmtId="0" fontId="22" fillId="5" borderId="34" xfId="0" applyFont="1" applyFill="1" applyBorder="1" applyAlignment="1">
      <alignment horizontal="center" vertical="center"/>
    </xf>
    <xf numFmtId="0" fontId="22" fillId="5" borderId="41" xfId="0" applyFont="1" applyFill="1" applyBorder="1" applyAlignment="1">
      <alignment horizontal="center" vertical="center"/>
    </xf>
    <xf numFmtId="3" fontId="22" fillId="5" borderId="34" xfId="0" applyNumberFormat="1" applyFont="1" applyFill="1" applyBorder="1" applyAlignment="1">
      <alignment horizontal="center" vertical="center"/>
    </xf>
    <xf numFmtId="3" fontId="22" fillId="5" borderId="48" xfId="0" applyNumberFormat="1" applyFont="1" applyFill="1" applyBorder="1" applyAlignment="1">
      <alignment horizontal="center" vertical="center"/>
    </xf>
    <xf numFmtId="3" fontId="22" fillId="5" borderId="35" xfId="1" applyNumberFormat="1" applyFont="1" applyFill="1" applyBorder="1" applyAlignment="1">
      <alignment horizontal="center" vertical="center"/>
    </xf>
    <xf numFmtId="3" fontId="19" fillId="4" borderId="19" xfId="1" applyNumberFormat="1" applyFont="1" applyFill="1" applyBorder="1" applyAlignment="1">
      <alignment horizontal="left" vertical="center"/>
    </xf>
    <xf numFmtId="9" fontId="19" fillId="2" borderId="23" xfId="0" applyNumberFormat="1" applyFont="1" applyFill="1" applyBorder="1" applyAlignment="1">
      <alignment horizontal="center" vertical="center" wrapText="1"/>
    </xf>
    <xf numFmtId="9" fontId="19" fillId="2" borderId="24" xfId="0" applyNumberFormat="1" applyFont="1" applyFill="1" applyBorder="1" applyAlignment="1">
      <alignment horizontal="center" vertical="center" wrapText="1"/>
    </xf>
    <xf numFmtId="9" fontId="19" fillId="2" borderId="50" xfId="0" applyNumberFormat="1" applyFont="1" applyFill="1" applyBorder="1" applyAlignment="1">
      <alignment horizontal="center" vertical="center" wrapText="1"/>
    </xf>
    <xf numFmtId="10" fontId="19" fillId="2" borderId="50" xfId="0" applyNumberFormat="1" applyFont="1" applyFill="1" applyBorder="1" applyAlignment="1">
      <alignment horizontal="center" vertical="center" wrapText="1"/>
    </xf>
    <xf numFmtId="9" fontId="19" fillId="2" borderId="19" xfId="0" applyNumberFormat="1" applyFont="1" applyFill="1" applyBorder="1" applyAlignment="1">
      <alignment horizontal="center" vertical="center" wrapText="1"/>
    </xf>
    <xf numFmtId="9" fontId="19" fillId="2" borderId="16" xfId="0" applyNumberFormat="1" applyFont="1" applyFill="1" applyBorder="1" applyAlignment="1">
      <alignment horizontal="center" vertical="center" wrapText="1"/>
    </xf>
    <xf numFmtId="9" fontId="19" fillId="2" borderId="20" xfId="0" applyNumberFormat="1" applyFont="1" applyFill="1" applyBorder="1" applyAlignment="1">
      <alignment horizontal="center" vertical="center" wrapText="1"/>
    </xf>
    <xf numFmtId="10" fontId="19" fillId="2" borderId="20" xfId="0" applyNumberFormat="1" applyFont="1" applyFill="1" applyBorder="1" applyAlignment="1">
      <alignment horizontal="center" vertical="center" wrapText="1"/>
    </xf>
    <xf numFmtId="49" fontId="19" fillId="4" borderId="19" xfId="1" applyNumberFormat="1" applyFont="1" applyFill="1" applyBorder="1" applyAlignment="1">
      <alignment horizontal="left" vertical="center"/>
    </xf>
    <xf numFmtId="3" fontId="22" fillId="5" borderId="16" xfId="1" applyNumberFormat="1" applyFont="1" applyFill="1" applyBorder="1" applyAlignment="1">
      <alignment horizontal="center" vertical="center"/>
    </xf>
    <xf numFmtId="3" fontId="22" fillId="5" borderId="35" xfId="1" applyNumberFormat="1" applyFont="1" applyFill="1" applyBorder="1" applyAlignment="1">
      <alignment horizontal="left" vertical="center"/>
    </xf>
    <xf numFmtId="3" fontId="22" fillId="5" borderId="16" xfId="1" applyNumberFormat="1" applyFont="1" applyFill="1" applyBorder="1" applyAlignment="1">
      <alignment horizontal="left" vertical="center"/>
    </xf>
    <xf numFmtId="0" fontId="23" fillId="5" borderId="52" xfId="0" applyFont="1" applyFill="1" applyBorder="1" applyAlignment="1">
      <alignment horizontal="center" vertical="center"/>
    </xf>
    <xf numFmtId="3" fontId="22" fillId="5" borderId="37" xfId="0" applyNumberFormat="1" applyFont="1" applyFill="1" applyBorder="1" applyAlignment="1">
      <alignment horizontal="center" vertical="center"/>
    </xf>
    <xf numFmtId="3" fontId="22" fillId="5" borderId="54" xfId="0" applyNumberFormat="1" applyFont="1" applyFill="1" applyBorder="1" applyAlignment="1">
      <alignment horizontal="center" vertical="center"/>
    </xf>
    <xf numFmtId="3" fontId="23" fillId="5" borderId="52" xfId="0" applyNumberFormat="1" applyFont="1" applyFill="1" applyBorder="1" applyAlignment="1">
      <alignment horizontal="left" vertical="center"/>
    </xf>
    <xf numFmtId="0" fontId="19" fillId="4" borderId="34" xfId="0" applyFont="1" applyFill="1" applyBorder="1" applyAlignment="1">
      <alignment horizontal="left" vertical="center" wrapText="1"/>
    </xf>
    <xf numFmtId="3" fontId="19" fillId="4" borderId="34" xfId="0" applyNumberFormat="1" applyFont="1" applyFill="1" applyBorder="1" applyAlignment="1">
      <alignment horizontal="center" vertical="center" wrapText="1"/>
    </xf>
    <xf numFmtId="3" fontId="19" fillId="4" borderId="55" xfId="0" applyNumberFormat="1" applyFont="1" applyFill="1" applyBorder="1" applyAlignment="1">
      <alignment horizontal="center" vertical="center" wrapText="1"/>
    </xf>
    <xf numFmtId="0" fontId="19" fillId="4" borderId="16" xfId="0" applyFont="1" applyFill="1" applyBorder="1" applyAlignment="1">
      <alignment horizontal="left" vertical="center" wrapText="1"/>
    </xf>
    <xf numFmtId="3" fontId="23" fillId="5" borderId="58" xfId="0" applyNumberFormat="1" applyFont="1" applyFill="1" applyBorder="1" applyAlignment="1">
      <alignment horizontal="left" vertical="center"/>
    </xf>
    <xf numFmtId="3" fontId="22" fillId="5" borderId="35" xfId="0" applyNumberFormat="1" applyFont="1" applyFill="1" applyBorder="1" applyAlignment="1">
      <alignment horizontal="center" vertical="center"/>
    </xf>
    <xf numFmtId="3" fontId="22" fillId="5" borderId="59" xfId="0" applyNumberFormat="1" applyFont="1" applyFill="1" applyBorder="1" applyAlignment="1">
      <alignment horizontal="center" vertical="center"/>
    </xf>
    <xf numFmtId="9" fontId="19" fillId="4" borderId="19" xfId="0" applyNumberFormat="1" applyFont="1" applyFill="1" applyBorder="1" applyAlignment="1">
      <alignment horizontal="center" vertical="center" wrapText="1"/>
    </xf>
    <xf numFmtId="9" fontId="19" fillId="4" borderId="23" xfId="0" applyNumberFormat="1" applyFont="1" applyFill="1" applyBorder="1" applyAlignment="1">
      <alignment horizontal="center" vertical="center" wrapText="1"/>
    </xf>
    <xf numFmtId="0" fontId="19" fillId="4" borderId="16" xfId="0" applyFont="1" applyFill="1" applyBorder="1" applyAlignment="1">
      <alignment horizontal="center" vertical="center" wrapText="1"/>
    </xf>
    <xf numFmtId="9" fontId="19" fillId="4" borderId="16" xfId="0" applyNumberFormat="1" applyFont="1" applyFill="1" applyBorder="1" applyAlignment="1">
      <alignment horizontal="center" vertical="center" wrapText="1"/>
    </xf>
    <xf numFmtId="9" fontId="19" fillId="4" borderId="24" xfId="0" applyNumberFormat="1" applyFont="1" applyFill="1" applyBorder="1" applyAlignment="1">
      <alignment horizontal="center" vertical="center" wrapText="1"/>
    </xf>
    <xf numFmtId="0" fontId="19" fillId="4" borderId="19" xfId="0" applyFont="1" applyFill="1" applyBorder="1" applyAlignment="1">
      <alignment horizontal="left" vertical="center" wrapText="1"/>
    </xf>
    <xf numFmtId="3" fontId="22" fillId="5" borderId="37" xfId="0" applyNumberFormat="1" applyFont="1" applyFill="1" applyBorder="1" applyAlignment="1">
      <alignment horizontal="center" vertical="center" wrapText="1"/>
    </xf>
    <xf numFmtId="3" fontId="22" fillId="5" borderId="63" xfId="0" applyNumberFormat="1" applyFont="1" applyFill="1" applyBorder="1" applyAlignment="1">
      <alignment horizontal="center" vertical="center"/>
    </xf>
    <xf numFmtId="3" fontId="22" fillId="5" borderId="64" xfId="0" applyNumberFormat="1" applyFont="1" applyFill="1" applyBorder="1" applyAlignment="1">
      <alignment horizontal="center" vertical="center"/>
    </xf>
    <xf numFmtId="3" fontId="19" fillId="4" borderId="45" xfId="0" applyNumberFormat="1" applyFont="1" applyFill="1" applyBorder="1" applyAlignment="1">
      <alignment horizontal="center" vertical="center" wrapText="1"/>
    </xf>
    <xf numFmtId="3" fontId="19" fillId="4" borderId="65" xfId="0" applyNumberFormat="1" applyFont="1" applyFill="1" applyBorder="1" applyAlignment="1">
      <alignment horizontal="center" vertical="center" wrapText="1"/>
    </xf>
    <xf numFmtId="9" fontId="19" fillId="4" borderId="16" xfId="2" applyFont="1" applyFill="1" applyBorder="1" applyAlignment="1">
      <alignment horizontal="center" vertical="center" wrapText="1"/>
    </xf>
    <xf numFmtId="9" fontId="19" fillId="4" borderId="24" xfId="2" applyFont="1" applyFill="1" applyBorder="1" applyAlignment="1">
      <alignment horizontal="center" vertical="center" wrapText="1"/>
    </xf>
    <xf numFmtId="0" fontId="19" fillId="4" borderId="45" xfId="0" applyFont="1" applyFill="1" applyBorder="1" applyAlignment="1">
      <alignment horizontal="left" vertical="center" wrapText="1"/>
    </xf>
    <xf numFmtId="0" fontId="22" fillId="5" borderId="35" xfId="0" applyFont="1" applyFill="1" applyBorder="1" applyAlignment="1">
      <alignment horizontal="center" vertical="center"/>
    </xf>
    <xf numFmtId="0" fontId="22" fillId="5" borderId="35" xfId="0" applyFont="1" applyFill="1" applyBorder="1" applyAlignment="1">
      <alignment horizontal="left" vertical="center"/>
    </xf>
    <xf numFmtId="0" fontId="22" fillId="3" borderId="0" xfId="0" applyFont="1" applyFill="1" applyAlignment="1">
      <alignment horizontal="left" vertical="center"/>
    </xf>
    <xf numFmtId="0" fontId="22" fillId="3" borderId="35" xfId="0" applyFont="1" applyFill="1" applyBorder="1" applyAlignment="1">
      <alignment horizontal="center" vertical="center"/>
    </xf>
    <xf numFmtId="0" fontId="22" fillId="3" borderId="35" xfId="0" applyFont="1" applyFill="1" applyBorder="1" applyAlignment="1">
      <alignment vertical="center"/>
    </xf>
    <xf numFmtId="0" fontId="19" fillId="4" borderId="70" xfId="0" quotePrefix="1" applyFont="1" applyFill="1" applyBorder="1" applyAlignment="1">
      <alignment horizontal="left" vertical="center" wrapText="1"/>
    </xf>
    <xf numFmtId="0" fontId="19" fillId="4" borderId="71" xfId="0" quotePrefix="1" applyFont="1" applyFill="1" applyBorder="1" applyAlignment="1">
      <alignment horizontal="center" vertical="center" wrapText="1"/>
    </xf>
    <xf numFmtId="0" fontId="19" fillId="4" borderId="16" xfId="0" quotePrefix="1" applyFont="1" applyFill="1" applyBorder="1" applyAlignment="1">
      <alignment horizontal="center" vertical="center" wrapText="1"/>
    </xf>
    <xf numFmtId="0" fontId="19" fillId="4" borderId="74" xfId="0" applyFont="1" applyFill="1" applyBorder="1" applyAlignment="1">
      <alignment horizontal="center" vertical="center" wrapText="1"/>
    </xf>
    <xf numFmtId="0" fontId="22" fillId="3" borderId="13" xfId="0" quotePrefix="1" applyFont="1" applyFill="1" applyBorder="1" applyAlignment="1">
      <alignment horizontal="center" vertical="center" wrapText="1"/>
    </xf>
    <xf numFmtId="10" fontId="19" fillId="4" borderId="71" xfId="0" applyNumberFormat="1" applyFont="1" applyFill="1" applyBorder="1" applyAlignment="1">
      <alignment horizontal="center" vertical="center" wrapText="1"/>
    </xf>
    <xf numFmtId="3" fontId="22" fillId="3" borderId="63" xfId="0" applyNumberFormat="1" applyFont="1" applyFill="1" applyBorder="1" applyAlignment="1">
      <alignment horizontal="center" vertical="center"/>
    </xf>
    <xf numFmtId="3" fontId="22" fillId="3" borderId="75" xfId="0" applyNumberFormat="1" applyFont="1" applyFill="1" applyBorder="1" applyAlignment="1">
      <alignment horizontal="center" vertical="center"/>
    </xf>
    <xf numFmtId="3" fontId="22" fillId="3" borderId="62" xfId="0" quotePrefix="1" applyNumberFormat="1" applyFont="1" applyFill="1" applyBorder="1" applyAlignment="1">
      <alignment horizontal="left" vertical="center"/>
    </xf>
    <xf numFmtId="9" fontId="59" fillId="4" borderId="45" xfId="2" applyFont="1" applyFill="1" applyBorder="1" applyAlignment="1">
      <alignment horizontal="center" vertical="center" wrapText="1"/>
    </xf>
    <xf numFmtId="9" fontId="59" fillId="4" borderId="65" xfId="2" applyFont="1" applyFill="1" applyBorder="1" applyAlignment="1">
      <alignment horizontal="center" vertical="center" wrapText="1"/>
    </xf>
    <xf numFmtId="9" fontId="59" fillId="4" borderId="16" xfId="2" applyFont="1" applyFill="1" applyBorder="1" applyAlignment="1">
      <alignment horizontal="center" vertical="center" wrapText="1"/>
    </xf>
    <xf numFmtId="9" fontId="59" fillId="4" borderId="24" xfId="2" applyFont="1" applyFill="1" applyBorder="1" applyAlignment="1">
      <alignment horizontal="center" vertical="center" wrapText="1"/>
    </xf>
    <xf numFmtId="3" fontId="59" fillId="4" borderId="45" xfId="0" applyNumberFormat="1" applyFont="1" applyFill="1" applyBorder="1" applyAlignment="1">
      <alignment horizontal="center" vertical="center" wrapText="1"/>
    </xf>
    <xf numFmtId="3" fontId="59" fillId="4" borderId="65" xfId="0" applyNumberFormat="1" applyFont="1" applyFill="1" applyBorder="1" applyAlignment="1">
      <alignment horizontal="center" vertical="center" wrapText="1"/>
    </xf>
    <xf numFmtId="3" fontId="59" fillId="4" borderId="16" xfId="0" applyNumberFormat="1" applyFont="1" applyFill="1" applyBorder="1" applyAlignment="1">
      <alignment horizontal="center" vertical="center" wrapText="1"/>
    </xf>
    <xf numFmtId="3" fontId="59" fillId="4" borderId="24" xfId="0" applyNumberFormat="1" applyFont="1" applyFill="1" applyBorder="1" applyAlignment="1">
      <alignment horizontal="center" vertical="center" wrapText="1"/>
    </xf>
    <xf numFmtId="0" fontId="18" fillId="5" borderId="78" xfId="0" applyFont="1" applyFill="1" applyBorder="1" applyAlignment="1">
      <alignment horizontal="center" vertical="center" wrapText="1"/>
    </xf>
    <xf numFmtId="0" fontId="18" fillId="5" borderId="79" xfId="0" applyFont="1" applyFill="1" applyBorder="1" applyAlignment="1">
      <alignment horizontal="center" vertical="center" wrapText="1"/>
    </xf>
    <xf numFmtId="0" fontId="19" fillId="4" borderId="81" xfId="0" applyFont="1" applyFill="1" applyBorder="1" applyAlignment="1">
      <alignment vertical="center" wrapText="1"/>
    </xf>
    <xf numFmtId="9" fontId="19" fillId="4" borderId="81" xfId="0" applyNumberFormat="1" applyFont="1" applyFill="1" applyBorder="1" applyAlignment="1">
      <alignment horizontal="center" vertical="center" wrapText="1"/>
    </xf>
    <xf numFmtId="0" fontId="19" fillId="4" borderId="16" xfId="0" applyFont="1" applyFill="1" applyBorder="1" applyAlignment="1">
      <alignment vertical="center" wrapText="1"/>
    </xf>
    <xf numFmtId="0" fontId="19" fillId="4" borderId="24" xfId="0" applyFont="1" applyFill="1" applyBorder="1" applyAlignment="1">
      <alignment horizontal="center" vertical="center" wrapText="1"/>
    </xf>
    <xf numFmtId="0" fontId="19" fillId="4" borderId="16" xfId="0" quotePrefix="1" applyFont="1" applyFill="1" applyBorder="1" applyAlignment="1">
      <alignment horizontal="left" vertical="center" wrapText="1"/>
    </xf>
    <xf numFmtId="0" fontId="19" fillId="4" borderId="81" xfId="0" applyFont="1" applyFill="1" applyBorder="1" applyAlignment="1">
      <alignment horizontal="center" vertical="center" wrapText="1"/>
    </xf>
    <xf numFmtId="0" fontId="19" fillId="4" borderId="16" xfId="0" quotePrefix="1" applyFont="1" applyFill="1" applyBorder="1" applyAlignment="1">
      <alignment horizontal="center" vertical="center"/>
    </xf>
    <xf numFmtId="3" fontId="19" fillId="4" borderId="16" xfId="0" applyNumberFormat="1" applyFont="1" applyFill="1" applyBorder="1" applyAlignment="1">
      <alignment horizontal="center" vertical="center"/>
    </xf>
    <xf numFmtId="9" fontId="19" fillId="4" borderId="80" xfId="0" applyNumberFormat="1" applyFont="1" applyFill="1" applyBorder="1" applyAlignment="1">
      <alignment horizontal="center" vertical="center" wrapText="1"/>
    </xf>
    <xf numFmtId="0" fontId="19" fillId="4" borderId="80" xfId="0" applyFont="1" applyFill="1" applyBorder="1" applyAlignment="1">
      <alignment horizontal="center" vertical="center" wrapText="1"/>
    </xf>
    <xf numFmtId="3" fontId="19" fillId="4" borderId="24" xfId="0" applyNumberFormat="1" applyFont="1" applyFill="1" applyBorder="1" applyAlignment="1">
      <alignment horizontal="center" vertical="center"/>
    </xf>
    <xf numFmtId="3" fontId="19" fillId="4" borderId="19" xfId="8" applyNumberFormat="1" applyFont="1" applyFill="1" applyBorder="1" applyAlignment="1" applyProtection="1">
      <alignment horizontal="center" vertical="center"/>
      <protection locked="0"/>
    </xf>
    <xf numFmtId="3" fontId="19" fillId="4" borderId="19" xfId="8" applyNumberFormat="1" applyFont="1" applyFill="1" applyBorder="1" applyAlignment="1">
      <alignment horizontal="center" vertical="center"/>
    </xf>
    <xf numFmtId="9" fontId="19" fillId="4" borderId="16" xfId="9" applyFont="1" applyFill="1" applyBorder="1" applyAlignment="1">
      <alignment horizontal="center" vertical="center"/>
    </xf>
    <xf numFmtId="0" fontId="23" fillId="5" borderId="84" xfId="8" applyFont="1" applyFill="1" applyBorder="1"/>
    <xf numFmtId="0" fontId="22" fillId="5" borderId="37" xfId="8" applyFont="1" applyFill="1" applyBorder="1" applyAlignment="1">
      <alignment horizontal="center" vertical="center" wrapText="1"/>
    </xf>
    <xf numFmtId="0" fontId="22" fillId="5" borderId="6" xfId="8" applyFont="1" applyFill="1" applyBorder="1" applyAlignment="1">
      <alignment horizontal="center" vertical="center" wrapText="1"/>
    </xf>
    <xf numFmtId="9" fontId="19" fillId="4" borderId="16" xfId="8" applyNumberFormat="1" applyFont="1" applyFill="1" applyBorder="1" applyAlignment="1">
      <alignment horizontal="center" vertical="center"/>
    </xf>
    <xf numFmtId="0" fontId="19" fillId="4" borderId="82" xfId="8" applyFont="1" applyFill="1" applyBorder="1" applyAlignment="1">
      <alignment horizontal="left" vertical="center" wrapText="1"/>
    </xf>
    <xf numFmtId="0" fontId="19" fillId="4" borderId="17" xfId="8" applyFont="1" applyFill="1" applyBorder="1" applyAlignment="1">
      <alignment horizontal="left" vertical="center" wrapText="1"/>
    </xf>
    <xf numFmtId="0" fontId="19" fillId="4" borderId="82" xfId="8" quotePrefix="1" applyFont="1" applyFill="1" applyBorder="1" applyAlignment="1">
      <alignment horizontal="left" vertical="center" wrapText="1"/>
    </xf>
    <xf numFmtId="0" fontId="19" fillId="4" borderId="17" xfId="8" quotePrefix="1" applyFont="1" applyFill="1" applyBorder="1" applyAlignment="1">
      <alignment horizontal="left" vertical="center" wrapText="1"/>
    </xf>
    <xf numFmtId="3" fontId="22" fillId="5" borderId="63" xfId="0" quotePrefix="1" applyNumberFormat="1" applyFont="1" applyFill="1" applyBorder="1" applyAlignment="1">
      <alignment horizontal="center" vertical="center"/>
    </xf>
    <xf numFmtId="169" fontId="19" fillId="4" borderId="19" xfId="0" applyNumberFormat="1" applyFont="1" applyFill="1" applyBorder="1" applyAlignment="1">
      <alignment horizontal="center" vertical="center" wrapText="1"/>
    </xf>
    <xf numFmtId="0" fontId="19" fillId="4" borderId="16" xfId="0"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xf numFmtId="0" fontId="48" fillId="0" borderId="0" xfId="0" applyFont="1" applyAlignment="1">
      <alignment horizontal="left" vertical="center" wrapText="1"/>
    </xf>
    <xf numFmtId="0" fontId="19" fillId="0" borderId="0" xfId="0" applyFont="1" applyAlignment="1"/>
    <xf numFmtId="0" fontId="19" fillId="4" borderId="0" xfId="0" applyFont="1" applyFill="1" applyBorder="1" applyAlignment="1">
      <alignment horizontal="left" vertical="center" wrapText="1"/>
    </xf>
    <xf numFmtId="9" fontId="19" fillId="4" borderId="0" xfId="0" applyNumberFormat="1" applyFont="1" applyFill="1" applyBorder="1" applyAlignment="1">
      <alignment horizontal="center" vertical="center" wrapText="1"/>
    </xf>
    <xf numFmtId="3" fontId="22" fillId="3" borderId="63" xfId="0" quotePrefix="1" applyNumberFormat="1" applyFont="1" applyFill="1" applyBorder="1" applyAlignment="1">
      <alignment horizontal="center" vertical="center" wrapText="1"/>
    </xf>
    <xf numFmtId="0" fontId="48" fillId="0" borderId="0" xfId="0" quotePrefix="1" applyFont="1" applyAlignment="1">
      <alignment horizontal="left" vertical="center" wrapText="1"/>
    </xf>
    <xf numFmtId="0" fontId="67" fillId="0" borderId="0" xfId="4" applyFont="1" applyFill="1" applyAlignment="1">
      <alignment horizontal="left" indent="3"/>
    </xf>
    <xf numFmtId="0" fontId="67" fillId="0" borderId="0" xfId="4" applyFont="1" applyAlignment="1">
      <alignment horizontal="left" indent="3"/>
    </xf>
    <xf numFmtId="0" fontId="68" fillId="0" borderId="0" xfId="4" applyFont="1" applyFill="1"/>
    <xf numFmtId="0" fontId="68" fillId="0" borderId="0" xfId="4" applyFont="1" applyFill="1" applyAlignment="1">
      <alignment horizontal="left" indent="3"/>
    </xf>
    <xf numFmtId="0" fontId="67" fillId="0" borderId="0" xfId="4" quotePrefix="1" applyFont="1" applyAlignment="1">
      <alignment horizontal="left" indent="3"/>
    </xf>
    <xf numFmtId="0" fontId="68" fillId="0" borderId="0" xfId="4" quotePrefix="1" applyFont="1" applyAlignment="1">
      <alignment horizontal="left" indent="3"/>
    </xf>
    <xf numFmtId="0" fontId="68" fillId="0" borderId="0" xfId="4" applyFont="1" applyAlignment="1">
      <alignment horizontal="left" indent="3"/>
    </xf>
    <xf numFmtId="0" fontId="68" fillId="0" borderId="0" xfId="4" quotePrefix="1" applyFont="1" applyAlignment="1">
      <alignment horizontal="left" vertical="center"/>
    </xf>
    <xf numFmtId="0" fontId="69" fillId="7" borderId="0" xfId="4" applyFont="1" applyFill="1"/>
    <xf numFmtId="2" fontId="19" fillId="4" borderId="16" xfId="9" applyNumberFormat="1" applyFont="1" applyFill="1" applyBorder="1" applyAlignment="1">
      <alignment horizontal="center" vertical="center"/>
    </xf>
    <xf numFmtId="0" fontId="0" fillId="0" borderId="0" xfId="0" applyAlignment="1">
      <alignment horizontal="center"/>
    </xf>
    <xf numFmtId="0" fontId="55" fillId="0" borderId="0" xfId="0" quotePrefix="1" applyFont="1" applyAlignment="1">
      <alignment horizontal="center" vertical="center" wrapText="1"/>
    </xf>
    <xf numFmtId="0" fontId="55" fillId="0" borderId="0" xfId="0" applyFont="1" applyAlignment="1">
      <alignment horizontal="center" vertical="center"/>
    </xf>
    <xf numFmtId="0" fontId="45" fillId="4" borderId="27" xfId="5" quotePrefix="1" applyFont="1" applyFill="1" applyBorder="1" applyAlignment="1">
      <alignment horizontal="left" vertical="top" wrapText="1"/>
    </xf>
    <xf numFmtId="0" fontId="45" fillId="4" borderId="27" xfId="5" applyFont="1" applyFill="1" applyBorder="1" applyAlignment="1">
      <alignment horizontal="left" vertical="top" wrapText="1"/>
    </xf>
    <xf numFmtId="0" fontId="26" fillId="0" borderId="0" xfId="5" applyFont="1" applyFill="1" applyAlignment="1">
      <alignment horizontal="center"/>
    </xf>
    <xf numFmtId="0" fontId="45" fillId="4" borderId="26" xfId="5" quotePrefix="1" applyFont="1" applyFill="1" applyBorder="1" applyAlignment="1">
      <alignment horizontal="left" vertical="top" wrapText="1"/>
    </xf>
    <xf numFmtId="0" fontId="45" fillId="4" borderId="26" xfId="5" applyFont="1" applyFill="1" applyBorder="1" applyAlignment="1">
      <alignment horizontal="left" vertical="top" wrapText="1"/>
    </xf>
    <xf numFmtId="0" fontId="45" fillId="4" borderId="29" xfId="5" quotePrefix="1" applyFont="1" applyFill="1" applyBorder="1" applyAlignment="1">
      <alignment horizontal="left" vertical="center" wrapText="1"/>
    </xf>
    <xf numFmtId="0" fontId="45" fillId="4" borderId="29" xfId="0" applyFont="1" applyFill="1" applyBorder="1" applyAlignment="1">
      <alignment horizontal="left" vertical="center" wrapText="1"/>
    </xf>
    <xf numFmtId="0" fontId="45" fillId="0" borderId="31" xfId="5" applyFont="1" applyBorder="1" applyAlignment="1">
      <alignment horizontal="left" vertical="center" wrapText="1"/>
    </xf>
    <xf numFmtId="0" fontId="45" fillId="4" borderId="26" xfId="5" applyFont="1" applyFill="1" applyBorder="1" applyAlignment="1">
      <alignment horizontal="left" vertical="top"/>
    </xf>
    <xf numFmtId="0" fontId="45" fillId="4" borderId="28" xfId="5" quotePrefix="1" applyFont="1" applyFill="1" applyBorder="1" applyAlignment="1">
      <alignment horizontal="left" vertical="top" wrapText="1"/>
    </xf>
    <xf numFmtId="0" fontId="45" fillId="4" borderId="28" xfId="5" applyFont="1" applyFill="1" applyBorder="1" applyAlignment="1">
      <alignment horizontal="left" vertical="top" wrapText="1"/>
    </xf>
    <xf numFmtId="0" fontId="48" fillId="4" borderId="26" xfId="5" quotePrefix="1" applyFont="1" applyFill="1" applyBorder="1" applyAlignment="1">
      <alignment horizontal="left" vertical="top" wrapText="1"/>
    </xf>
    <xf numFmtId="0" fontId="48" fillId="4" borderId="26" xfId="5" applyFont="1" applyFill="1" applyBorder="1" applyAlignment="1">
      <alignment horizontal="left" vertical="top" wrapText="1"/>
    </xf>
    <xf numFmtId="0" fontId="26" fillId="0" borderId="0" xfId="5" applyFont="1" applyFill="1" applyBorder="1" applyAlignment="1">
      <alignment horizontal="center"/>
    </xf>
    <xf numFmtId="0" fontId="15" fillId="0" borderId="0" xfId="5" applyFont="1" applyAlignment="1">
      <alignment horizontal="left" vertical="top" wrapText="1"/>
    </xf>
    <xf numFmtId="0" fontId="65" fillId="0" borderId="30" xfId="5" applyFont="1" applyBorder="1" applyAlignment="1">
      <alignment horizontal="left" vertical="center"/>
    </xf>
    <xf numFmtId="0" fontId="26" fillId="0" borderId="0" xfId="5" quotePrefix="1" applyFont="1" applyFill="1" applyBorder="1" applyAlignment="1">
      <alignment horizontal="center"/>
    </xf>
    <xf numFmtId="0" fontId="22" fillId="5" borderId="15" xfId="5" applyFont="1" applyFill="1" applyBorder="1" applyAlignment="1">
      <alignment horizontal="center" vertical="center"/>
    </xf>
    <xf numFmtId="0" fontId="48" fillId="4" borderId="28" xfId="5" quotePrefix="1" applyFont="1" applyFill="1" applyBorder="1" applyAlignment="1">
      <alignment horizontal="left" vertical="top" wrapText="1"/>
    </xf>
    <xf numFmtId="0" fontId="48" fillId="4" borderId="28" xfId="5" applyFont="1" applyFill="1" applyBorder="1" applyAlignment="1">
      <alignment horizontal="left" vertical="top" wrapText="1"/>
    </xf>
    <xf numFmtId="0" fontId="22" fillId="5" borderId="15" xfId="5" quotePrefix="1" applyFont="1" applyFill="1" applyBorder="1" applyAlignment="1">
      <alignment horizontal="center" vertical="center"/>
    </xf>
    <xf numFmtId="0" fontId="19" fillId="0" borderId="0" xfId="5" quotePrefix="1" applyFont="1" applyAlignment="1">
      <alignment horizontal="left" vertical="top" wrapText="1"/>
    </xf>
    <xf numFmtId="0" fontId="19" fillId="0" borderId="0" xfId="5" applyFont="1" applyAlignment="1">
      <alignment horizontal="left" vertical="top" wrapText="1"/>
    </xf>
    <xf numFmtId="0" fontId="9" fillId="5" borderId="11" xfId="5" quotePrefix="1" applyFont="1" applyFill="1" applyBorder="1" applyAlignment="1">
      <alignment horizontal="center" vertical="center"/>
    </xf>
    <xf numFmtId="0" fontId="9" fillId="5" borderId="11" xfId="5" applyFont="1" applyFill="1" applyBorder="1" applyAlignment="1">
      <alignment horizontal="center" vertical="center"/>
    </xf>
    <xf numFmtId="0" fontId="26" fillId="6" borderId="19" xfId="5" applyFont="1" applyFill="1" applyBorder="1" applyAlignment="1">
      <alignment horizontal="center"/>
    </xf>
    <xf numFmtId="3" fontId="22" fillId="5" borderId="37" xfId="0" applyNumberFormat="1" applyFont="1" applyFill="1" applyBorder="1" applyAlignment="1">
      <alignment horizontal="center" vertical="center" wrapText="1"/>
    </xf>
    <xf numFmtId="3" fontId="22" fillId="5" borderId="39" xfId="0" applyNumberFormat="1" applyFont="1" applyFill="1" applyBorder="1" applyAlignment="1">
      <alignment horizontal="center" vertical="center" wrapText="1"/>
    </xf>
    <xf numFmtId="3" fontId="26" fillId="0" borderId="3" xfId="1" applyNumberFormat="1" applyFont="1" applyBorder="1" applyAlignment="1">
      <alignment horizontal="center" vertical="center"/>
    </xf>
    <xf numFmtId="0" fontId="51" fillId="0" borderId="3" xfId="0" applyFont="1" applyBorder="1" applyAlignment="1">
      <alignment horizontal="center"/>
    </xf>
    <xf numFmtId="3" fontId="22" fillId="5" borderId="60" xfId="0" quotePrefix="1" applyNumberFormat="1" applyFont="1" applyFill="1" applyBorder="1" applyAlignment="1">
      <alignment horizontal="center" vertical="center" wrapText="1"/>
    </xf>
    <xf numFmtId="3" fontId="22" fillId="5" borderId="51" xfId="0" quotePrefix="1" applyNumberFormat="1" applyFont="1" applyFill="1" applyBorder="1" applyAlignment="1">
      <alignment horizontal="center" vertical="center" wrapText="1"/>
    </xf>
    <xf numFmtId="3" fontId="22" fillId="5" borderId="61" xfId="0" quotePrefix="1" applyNumberFormat="1" applyFont="1" applyFill="1" applyBorder="1" applyAlignment="1">
      <alignment horizontal="center" vertical="center" wrapText="1"/>
    </xf>
    <xf numFmtId="3" fontId="22" fillId="5" borderId="38" xfId="0" applyNumberFormat="1" applyFont="1" applyFill="1" applyBorder="1" applyAlignment="1">
      <alignment horizontal="left" vertical="center"/>
    </xf>
    <xf numFmtId="3" fontId="22" fillId="5" borderId="62" xfId="0" applyNumberFormat="1" applyFont="1" applyFill="1" applyBorder="1" applyAlignment="1">
      <alignment horizontal="left" vertical="center"/>
    </xf>
    <xf numFmtId="0" fontId="22" fillId="3" borderId="11" xfId="0" quotePrefix="1" applyFont="1" applyFill="1" applyBorder="1" applyAlignment="1">
      <alignment horizontal="center" vertical="center"/>
    </xf>
    <xf numFmtId="0" fontId="22" fillId="3" borderId="11" xfId="0" applyFont="1" applyFill="1" applyBorder="1" applyAlignment="1">
      <alignment horizontal="center" vertical="center"/>
    </xf>
    <xf numFmtId="3" fontId="25" fillId="0" borderId="19" xfId="0" applyNumberFormat="1" applyFont="1" applyBorder="1" applyAlignment="1">
      <alignment horizontal="center"/>
    </xf>
    <xf numFmtId="0" fontId="60" fillId="0" borderId="19" xfId="0" applyFont="1" applyBorder="1" applyAlignment="1">
      <alignment horizontal="center"/>
    </xf>
    <xf numFmtId="0" fontId="25" fillId="0" borderId="0" xfId="0" applyFont="1" applyBorder="1" applyAlignment="1">
      <alignment horizontal="center"/>
    </xf>
    <xf numFmtId="0" fontId="4" fillId="0" borderId="0" xfId="0" applyFont="1" applyBorder="1" applyAlignment="1">
      <alignment horizontal="center"/>
    </xf>
    <xf numFmtId="3" fontId="22" fillId="5" borderId="49" xfId="1" quotePrefix="1" applyNumberFormat="1" applyFont="1" applyFill="1" applyBorder="1" applyAlignment="1">
      <alignment horizontal="center" vertical="center"/>
    </xf>
    <xf numFmtId="3" fontId="22" fillId="5" borderId="37" xfId="0" applyNumberFormat="1" applyFont="1" applyFill="1" applyBorder="1" applyAlignment="1">
      <alignment horizontal="center" vertical="center"/>
    </xf>
    <xf numFmtId="3" fontId="22" fillId="5" borderId="53" xfId="0" applyNumberFormat="1" applyFont="1" applyFill="1" applyBorder="1" applyAlignment="1">
      <alignment horizontal="center" vertical="center"/>
    </xf>
    <xf numFmtId="3" fontId="19" fillId="4" borderId="16" xfId="0" applyNumberFormat="1" applyFont="1" applyFill="1" applyBorder="1" applyAlignment="1">
      <alignment horizontal="center" vertical="center" wrapText="1"/>
    </xf>
    <xf numFmtId="3" fontId="19" fillId="4" borderId="24" xfId="0" applyNumberFormat="1" applyFont="1" applyFill="1" applyBorder="1" applyAlignment="1">
      <alignment horizontal="center" vertical="center" wrapText="1"/>
    </xf>
    <xf numFmtId="0" fontId="19" fillId="4" borderId="45" xfId="0" applyFont="1" applyFill="1" applyBorder="1" applyAlignment="1">
      <alignment horizontal="left" vertical="center" wrapText="1"/>
    </xf>
    <xf numFmtId="0" fontId="19" fillId="4" borderId="16" xfId="0" applyFont="1" applyFill="1" applyBorder="1" applyAlignment="1">
      <alignment horizontal="left" vertical="center" wrapText="1"/>
    </xf>
    <xf numFmtId="3" fontId="22" fillId="5" borderId="60" xfId="0" applyNumberFormat="1" applyFont="1" applyFill="1" applyBorder="1" applyAlignment="1">
      <alignment horizontal="center" vertical="center" wrapText="1"/>
    </xf>
    <xf numFmtId="3" fontId="22" fillId="5" borderId="51" xfId="0" applyNumberFormat="1" applyFont="1" applyFill="1" applyBorder="1" applyAlignment="1">
      <alignment horizontal="center" vertical="center" wrapText="1"/>
    </xf>
    <xf numFmtId="3" fontId="22" fillId="5" borderId="61" xfId="0" applyNumberFormat="1" applyFont="1" applyFill="1" applyBorder="1" applyAlignment="1">
      <alignment horizontal="center" vertical="center" wrapText="1"/>
    </xf>
    <xf numFmtId="0" fontId="22" fillId="3" borderId="37" xfId="0" applyFont="1" applyFill="1" applyBorder="1" applyAlignment="1">
      <alignment horizontal="center" vertical="center"/>
    </xf>
    <xf numFmtId="0" fontId="22" fillId="5" borderId="11" xfId="0" quotePrefix="1" applyFont="1" applyFill="1" applyBorder="1" applyAlignment="1">
      <alignment horizontal="center" vertical="center"/>
    </xf>
    <xf numFmtId="0" fontId="22" fillId="5" borderId="11" xfId="0" applyFont="1" applyFill="1" applyBorder="1" applyAlignment="1">
      <alignment horizontal="center" vertical="center"/>
    </xf>
    <xf numFmtId="0" fontId="22" fillId="3" borderId="35" xfId="0" applyFont="1" applyFill="1" applyBorder="1" applyAlignment="1">
      <alignment horizontal="center" vertical="center"/>
    </xf>
    <xf numFmtId="3" fontId="22" fillId="5" borderId="12" xfId="0" quotePrefix="1" applyNumberFormat="1" applyFont="1" applyFill="1" applyBorder="1" applyAlignment="1">
      <alignment horizontal="center" vertical="center" wrapText="1"/>
    </xf>
    <xf numFmtId="3" fontId="22" fillId="5" borderId="66" xfId="0" applyNumberFormat="1" applyFont="1" applyFill="1" applyBorder="1" applyAlignment="1">
      <alignment horizontal="center" vertical="center" wrapText="1"/>
    </xf>
    <xf numFmtId="3" fontId="22" fillId="5" borderId="67" xfId="0" applyNumberFormat="1" applyFont="1" applyFill="1" applyBorder="1" applyAlignment="1">
      <alignment horizontal="center" vertical="center" wrapText="1"/>
    </xf>
    <xf numFmtId="9" fontId="19" fillId="4" borderId="16" xfId="2" applyFont="1" applyFill="1" applyBorder="1" applyAlignment="1">
      <alignment horizontal="center" vertical="center" wrapText="1"/>
    </xf>
    <xf numFmtId="9" fontId="19" fillId="4" borderId="24" xfId="2" applyFont="1" applyFill="1" applyBorder="1" applyAlignment="1">
      <alignment horizontal="center" vertical="center" wrapText="1"/>
    </xf>
    <xf numFmtId="0" fontId="26" fillId="0" borderId="0" xfId="0" quotePrefix="1" applyFont="1" applyAlignment="1">
      <alignment horizontal="center"/>
    </xf>
    <xf numFmtId="0" fontId="50" fillId="0" borderId="0" xfId="0" applyFont="1" applyAlignment="1">
      <alignment horizontal="center"/>
    </xf>
    <xf numFmtId="0" fontId="25" fillId="0" borderId="11" xfId="0" quotePrefix="1" applyFont="1" applyBorder="1" applyAlignment="1">
      <alignment horizontal="center" wrapText="1"/>
    </xf>
    <xf numFmtId="0" fontId="63" fillId="0" borderId="11" xfId="0" applyFont="1" applyBorder="1" applyAlignment="1">
      <alignment horizontal="center" wrapText="1"/>
    </xf>
    <xf numFmtId="3" fontId="19" fillId="4" borderId="16" xfId="1" applyNumberFormat="1" applyFont="1" applyFill="1" applyBorder="1" applyAlignment="1">
      <alignment horizontal="center" vertical="center"/>
    </xf>
    <xf numFmtId="3" fontId="19" fillId="4" borderId="24" xfId="1" applyNumberFormat="1" applyFont="1" applyFill="1" applyBorder="1" applyAlignment="1">
      <alignment horizontal="center" vertical="center"/>
    </xf>
    <xf numFmtId="3" fontId="22" fillId="5" borderId="42" xfId="0" applyNumberFormat="1" applyFont="1" applyFill="1" applyBorder="1" applyAlignment="1">
      <alignment horizontal="center" vertical="center" wrapText="1"/>
    </xf>
    <xf numFmtId="3" fontId="22" fillId="5" borderId="43" xfId="0" applyNumberFormat="1" applyFont="1" applyFill="1" applyBorder="1" applyAlignment="1">
      <alignment horizontal="center" vertical="center" wrapText="1"/>
    </xf>
    <xf numFmtId="3" fontId="22" fillId="5" borderId="44" xfId="0" applyNumberFormat="1" applyFont="1" applyFill="1" applyBorder="1" applyAlignment="1">
      <alignment horizontal="center" vertical="center" wrapText="1"/>
    </xf>
    <xf numFmtId="3" fontId="22" fillId="5" borderId="46" xfId="0" applyNumberFormat="1" applyFont="1" applyFill="1" applyBorder="1" applyAlignment="1">
      <alignment horizontal="center" vertical="center"/>
    </xf>
    <xf numFmtId="3" fontId="22" fillId="5" borderId="47" xfId="0" applyNumberFormat="1" applyFont="1" applyFill="1" applyBorder="1" applyAlignment="1">
      <alignment horizontal="center" vertical="center"/>
    </xf>
    <xf numFmtId="3" fontId="19" fillId="4" borderId="20" xfId="1" applyNumberFormat="1" applyFont="1" applyFill="1" applyBorder="1" applyAlignment="1">
      <alignment horizontal="left" vertical="center"/>
    </xf>
    <xf numFmtId="3" fontId="19" fillId="4" borderId="19" xfId="1" applyNumberFormat="1" applyFont="1" applyFill="1" applyBorder="1" applyAlignment="1">
      <alignment horizontal="left" vertical="center"/>
    </xf>
    <xf numFmtId="0" fontId="25" fillId="0" borderId="25" xfId="0" applyFont="1" applyBorder="1" applyAlignment="1">
      <alignment horizontal="center"/>
    </xf>
    <xf numFmtId="0" fontId="0" fillId="0" borderId="25" xfId="0" applyBorder="1" applyAlignment="1">
      <alignment horizontal="center"/>
    </xf>
    <xf numFmtId="9" fontId="19" fillId="4" borderId="16"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38" xfId="0" applyFont="1" applyFill="1" applyBorder="1" applyAlignment="1">
      <alignment horizontal="left" vertical="center"/>
    </xf>
    <xf numFmtId="0" fontId="22" fillId="5" borderId="40" xfId="0" applyFont="1" applyFill="1" applyBorder="1" applyAlignment="1">
      <alignment horizontal="left" vertical="center"/>
    </xf>
    <xf numFmtId="0" fontId="22" fillId="5" borderId="37" xfId="0" applyFont="1" applyFill="1" applyBorder="1" applyAlignment="1">
      <alignment horizontal="center" vertical="center"/>
    </xf>
    <xf numFmtId="0" fontId="22" fillId="5" borderId="39" xfId="0" applyFont="1" applyFill="1" applyBorder="1" applyAlignment="1">
      <alignment horizontal="center" vertical="center"/>
    </xf>
    <xf numFmtId="0" fontId="22" fillId="5" borderId="5" xfId="0" applyFont="1" applyFill="1" applyBorder="1" applyAlignment="1">
      <alignment horizontal="left" vertical="center" wrapText="1"/>
    </xf>
    <xf numFmtId="0" fontId="22" fillId="5" borderId="33" xfId="0" applyFont="1" applyFill="1" applyBorder="1" applyAlignment="1">
      <alignment horizontal="left" vertical="center" wrapText="1"/>
    </xf>
    <xf numFmtId="0" fontId="22" fillId="5" borderId="3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19" fillId="4" borderId="72" xfId="0" applyFont="1" applyFill="1" applyBorder="1" applyAlignment="1">
      <alignment horizontal="left" vertical="center" wrapText="1"/>
    </xf>
    <xf numFmtId="0" fontId="19" fillId="4" borderId="73" xfId="0" applyFont="1" applyFill="1" applyBorder="1" applyAlignment="1">
      <alignment horizontal="left" vertical="center" wrapText="1"/>
    </xf>
    <xf numFmtId="0" fontId="66" fillId="4" borderId="72" xfId="0" applyFont="1" applyFill="1" applyBorder="1" applyAlignment="1">
      <alignment horizontal="left" vertical="center" wrapText="1"/>
    </xf>
    <xf numFmtId="0" fontId="19" fillId="4" borderId="16" xfId="0" applyFont="1" applyFill="1" applyBorder="1" applyAlignment="1">
      <alignment horizontal="center" vertical="center" wrapText="1"/>
    </xf>
    <xf numFmtId="0" fontId="66" fillId="4" borderId="16" xfId="0" applyFont="1" applyFill="1" applyBorder="1" applyAlignment="1">
      <alignment horizontal="center" wrapText="1"/>
    </xf>
    <xf numFmtId="0" fontId="22" fillId="3" borderId="69" xfId="0" applyFont="1" applyFill="1" applyBorder="1" applyAlignment="1">
      <alignment horizontal="left" vertical="center"/>
    </xf>
    <xf numFmtId="0" fontId="22" fillId="3" borderId="10" xfId="0" applyFont="1" applyFill="1" applyBorder="1" applyAlignment="1">
      <alignment horizontal="left" vertical="center"/>
    </xf>
    <xf numFmtId="3" fontId="22" fillId="5" borderId="6" xfId="0" applyNumberFormat="1" applyFont="1" applyFill="1" applyBorder="1" applyAlignment="1">
      <alignment horizontal="center" vertical="center" wrapText="1"/>
    </xf>
    <xf numFmtId="3" fontId="23" fillId="5" borderId="38" xfId="0" applyNumberFormat="1" applyFont="1" applyFill="1" applyBorder="1" applyAlignment="1">
      <alignment horizontal="center" vertical="center"/>
    </xf>
    <xf numFmtId="3" fontId="23" fillId="5" borderId="62" xfId="0" applyNumberFormat="1" applyFont="1" applyFill="1" applyBorder="1" applyAlignment="1">
      <alignment horizontal="center" vertical="center"/>
    </xf>
    <xf numFmtId="3" fontId="22" fillId="5" borderId="14" xfId="1" quotePrefix="1" applyNumberFormat="1" applyFont="1" applyFill="1" applyBorder="1" applyAlignment="1">
      <alignment horizontal="center" vertical="center" wrapText="1"/>
    </xf>
    <xf numFmtId="3" fontId="22" fillId="5" borderId="11" xfId="1" quotePrefix="1" applyNumberFormat="1" applyFont="1" applyFill="1" applyBorder="1" applyAlignment="1">
      <alignment horizontal="center" vertical="center" wrapText="1"/>
    </xf>
    <xf numFmtId="0" fontId="22" fillId="5" borderId="0" xfId="0" applyFont="1" applyFill="1" applyAlignment="1">
      <alignment horizontal="center" vertical="center"/>
    </xf>
    <xf numFmtId="3" fontId="22" fillId="5" borderId="56" xfId="0" quotePrefix="1" applyNumberFormat="1" applyFont="1" applyFill="1" applyBorder="1" applyAlignment="1">
      <alignment horizontal="center" vertical="center" wrapText="1"/>
    </xf>
    <xf numFmtId="3" fontId="22" fillId="5" borderId="11" xfId="0" applyNumberFormat="1" applyFont="1" applyFill="1" applyBorder="1" applyAlignment="1">
      <alignment horizontal="center" vertical="center" wrapText="1"/>
    </xf>
    <xf numFmtId="3" fontId="22" fillId="5" borderId="57" xfId="0" applyNumberFormat="1" applyFont="1" applyFill="1" applyBorder="1" applyAlignment="1">
      <alignment horizontal="center" vertical="center" wrapText="1"/>
    </xf>
    <xf numFmtId="0" fontId="18" fillId="5" borderId="76" xfId="0" applyFont="1" applyFill="1" applyBorder="1" applyAlignment="1">
      <alignment horizontal="center" vertical="center" wrapText="1"/>
    </xf>
    <xf numFmtId="0" fontId="18" fillId="5" borderId="77" xfId="0" applyFont="1" applyFill="1" applyBorder="1" applyAlignment="1">
      <alignment horizontal="center" vertical="center" wrapText="1"/>
    </xf>
    <xf numFmtId="0" fontId="18" fillId="5" borderId="76" xfId="0" applyFont="1" applyFill="1" applyBorder="1" applyAlignment="1">
      <alignment vertical="center" wrapText="1"/>
    </xf>
    <xf numFmtId="0" fontId="0" fillId="0" borderId="78" xfId="0" applyBorder="1" applyAlignment="1">
      <alignment vertical="center" wrapText="1"/>
    </xf>
    <xf numFmtId="0" fontId="18" fillId="5" borderId="76" xfId="0" quotePrefix="1" applyFont="1" applyFill="1" applyBorder="1" applyAlignment="1">
      <alignment horizontal="left" vertical="center" wrapText="1"/>
    </xf>
    <xf numFmtId="0" fontId="45" fillId="4" borderId="28" xfId="5" quotePrefix="1" applyFont="1" applyFill="1" applyBorder="1" applyAlignment="1">
      <alignment horizontal="left" vertical="center" wrapText="1"/>
    </xf>
    <xf numFmtId="0" fontId="45" fillId="4" borderId="28" xfId="5" applyFont="1" applyFill="1" applyBorder="1" applyAlignment="1">
      <alignment horizontal="left" vertical="center" wrapText="1"/>
    </xf>
    <xf numFmtId="0" fontId="22" fillId="5" borderId="2" xfId="8" quotePrefix="1" applyFont="1" applyFill="1" applyBorder="1" applyAlignment="1">
      <alignment horizontal="center" vertical="center" wrapText="1"/>
    </xf>
    <xf numFmtId="0" fontId="22" fillId="5" borderId="83" xfId="8" quotePrefix="1" applyFont="1" applyFill="1" applyBorder="1" applyAlignment="1">
      <alignment horizontal="left" vertical="center" wrapText="1"/>
    </xf>
    <xf numFmtId="0" fontId="22" fillId="5" borderId="5" xfId="8" applyFont="1" applyFill="1" applyBorder="1" applyAlignment="1">
      <alignment horizontal="left" vertical="center" wrapText="1"/>
    </xf>
    <xf numFmtId="0" fontId="22" fillId="5" borderId="51" xfId="8" quotePrefix="1" applyFont="1" applyFill="1" applyBorder="1" applyAlignment="1">
      <alignment horizontal="center" vertical="center" wrapText="1"/>
    </xf>
    <xf numFmtId="0" fontId="22" fillId="5" borderId="51" xfId="8" applyFont="1" applyFill="1" applyBorder="1" applyAlignment="1">
      <alignment horizontal="center" vertical="center" wrapText="1"/>
    </xf>
    <xf numFmtId="0" fontId="22" fillId="5" borderId="69" xfId="8" quotePrefix="1" applyFont="1" applyFill="1" applyBorder="1" applyAlignment="1">
      <alignment horizontal="center" vertical="center" wrapText="1"/>
    </xf>
    <xf numFmtId="0" fontId="22" fillId="5" borderId="35" xfId="8" quotePrefix="1" applyFont="1" applyFill="1" applyBorder="1" applyAlignment="1">
      <alignment horizontal="center" vertical="center" wrapText="1"/>
    </xf>
    <xf numFmtId="0" fontId="22" fillId="5" borderId="68" xfId="8" quotePrefix="1" applyFont="1" applyFill="1" applyBorder="1" applyAlignment="1">
      <alignment horizontal="center" vertical="center" wrapText="1"/>
    </xf>
    <xf numFmtId="0" fontId="26" fillId="0" borderId="3" xfId="0" applyFont="1" applyBorder="1" applyAlignment="1">
      <alignment horizontal="center" vertical="center"/>
    </xf>
    <xf numFmtId="0" fontId="22" fillId="5" borderId="8" xfId="0" quotePrefix="1" applyFont="1" applyFill="1" applyBorder="1" applyAlignment="1">
      <alignment horizontal="center" vertical="center"/>
    </xf>
    <xf numFmtId="0" fontId="6" fillId="5" borderId="18"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xf numFmtId="0" fontId="48" fillId="0" borderId="0" xfId="0" applyFont="1" applyAlignment="1">
      <alignment wrapText="1"/>
    </xf>
    <xf numFmtId="0" fontId="48" fillId="0" borderId="0" xfId="0" applyFont="1" applyAlignment="1">
      <alignment horizontal="left" vertical="center" wrapText="1"/>
    </xf>
    <xf numFmtId="0" fontId="19" fillId="0" borderId="0" xfId="0" applyFont="1" applyAlignment="1"/>
    <xf numFmtId="0" fontId="48" fillId="0" borderId="0" xfId="0" quotePrefix="1" applyFont="1" applyAlignment="1">
      <alignment horizontal="left" vertical="center" wrapText="1"/>
    </xf>
    <xf numFmtId="0" fontId="19" fillId="4" borderId="16" xfId="5" quotePrefix="1" applyFont="1" applyFill="1" applyBorder="1" applyAlignment="1">
      <alignment horizontal="center"/>
    </xf>
    <xf numFmtId="0" fontId="19" fillId="4" borderId="16" xfId="5" quotePrefix="1" applyFont="1" applyFill="1" applyBorder="1" applyAlignment="1">
      <alignment horizontal="center" vertical="center" wrapText="1"/>
    </xf>
  </cellXfs>
  <cellStyles count="16">
    <cellStyle name="Comma" xfId="3" builtinId="3"/>
    <cellStyle name="Comma 2" xfId="7" xr:uid="{6D8382A7-C9DC-4E66-9B1B-4E25F6D7D3B5}"/>
    <cellStyle name="Comma 2 2" xfId="13" xr:uid="{842C22B1-E632-4909-BF19-EB8CDA3662B2}"/>
    <cellStyle name="Comma 3" xfId="10" xr:uid="{54950AC8-C335-4F23-AD28-C8F6F40849EF}"/>
    <cellStyle name="Hyperlink" xfId="4" builtinId="8"/>
    <cellStyle name="Normal" xfId="0" builtinId="0"/>
    <cellStyle name="Normal 2" xfId="5" xr:uid="{49E41757-E9BC-4EEB-AD18-1CF0BB20C5D4}"/>
    <cellStyle name="Normal 2 2" xfId="8" xr:uid="{08EFE43E-A140-410A-934F-489A72E38F65}"/>
    <cellStyle name="Normal 2 2 2" xfId="14" xr:uid="{1B4A22E4-8BF1-42A6-8653-AE1676319DEE}"/>
    <cellStyle name="Normal 2 3" xfId="11" xr:uid="{3D49962B-F9D5-4771-921A-0BA3B7ABC4DC}"/>
    <cellStyle name="Normal_statistics 2010" xfId="1" xr:uid="{00000000-0005-0000-0000-000002000000}"/>
    <cellStyle name="Percent" xfId="2" builtinId="5"/>
    <cellStyle name="Percent 2" xfId="6" xr:uid="{08115066-BE54-488A-A9ED-1427B8B4C237}"/>
    <cellStyle name="Percent 2 2" xfId="9" xr:uid="{8F7772C5-9596-4162-8D15-03A8A1393926}"/>
    <cellStyle name="Percent 2 2 2" xfId="15" xr:uid="{03E09240-013E-4D6A-B881-E60D94F5DE5B}"/>
    <cellStyle name="Percent 2 3" xfId="12" xr:uid="{259ACDD2-3962-453C-9CE8-EFE7D81CD83D}"/>
  </cellStyles>
  <dxfs count="0"/>
  <tableStyles count="0" defaultTableStyle="TableStyleMedium2" defaultPivotStyle="PivotStyleMedium9"/>
  <colors>
    <mruColors>
      <color rgb="FF021342"/>
      <color rgb="FF76787B"/>
      <color rgb="FFEA002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49175</xdr:rowOff>
    </xdr:from>
    <xdr:to>
      <xdr:col>3</xdr:col>
      <xdr:colOff>400050</xdr:colOff>
      <xdr:row>0</xdr:row>
      <xdr:rowOff>704850</xdr:rowOff>
    </xdr:to>
    <xdr:pic>
      <xdr:nvPicPr>
        <xdr:cNvPr id="4" name="Picture 3">
          <a:extLst>
            <a:ext uri="{FF2B5EF4-FFF2-40B4-BE49-F238E27FC236}">
              <a16:creationId xmlns:a16="http://schemas.microsoft.com/office/drawing/2014/main" id="{CFB5351C-C132-D88E-642E-CE11A315EE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175"/>
          <a:ext cx="2228850" cy="655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54745-DB3D-45DB-8EB1-E390F0A4BC54}">
  <sheetPr>
    <tabColor rgb="FF021342"/>
  </sheetPr>
  <dimension ref="A1:U29"/>
  <sheetViews>
    <sheetView showGridLines="0" tabSelected="1" workbookViewId="0">
      <selection activeCell="AC33" sqref="AC33"/>
    </sheetView>
  </sheetViews>
  <sheetFormatPr defaultRowHeight="15" x14ac:dyDescent="0.25"/>
  <sheetData>
    <row r="1" spans="1:21" ht="87.75" customHeight="1" x14ac:dyDescent="0.25">
      <c r="A1" s="312"/>
      <c r="B1" s="312"/>
      <c r="C1" s="312"/>
      <c r="D1" s="312"/>
      <c r="E1" s="312"/>
      <c r="F1" s="312"/>
      <c r="G1" s="312"/>
      <c r="H1" s="312"/>
      <c r="I1" s="312"/>
      <c r="J1" s="312"/>
      <c r="K1" s="312"/>
      <c r="L1" s="312"/>
      <c r="M1" s="312"/>
      <c r="N1" s="312"/>
      <c r="O1" s="312"/>
      <c r="P1" s="312"/>
      <c r="Q1" s="312"/>
      <c r="R1" s="312"/>
      <c r="S1" s="312"/>
      <c r="T1" s="312"/>
      <c r="U1" s="312"/>
    </row>
    <row r="2" spans="1:21" x14ac:dyDescent="0.25">
      <c r="A2" s="313" t="s">
        <v>340</v>
      </c>
      <c r="B2" s="314"/>
      <c r="C2" s="314"/>
      <c r="D2" s="314"/>
      <c r="E2" s="314"/>
      <c r="F2" s="314"/>
      <c r="G2" s="314"/>
      <c r="H2" s="314"/>
      <c r="I2" s="314"/>
      <c r="J2" s="314"/>
      <c r="K2" s="314"/>
      <c r="L2" s="314"/>
      <c r="M2" s="314"/>
      <c r="N2" s="314"/>
      <c r="O2" s="314"/>
      <c r="P2" s="314"/>
      <c r="Q2" s="314"/>
      <c r="R2" s="314"/>
      <c r="S2" s="314"/>
      <c r="T2" s="314"/>
      <c r="U2" s="314"/>
    </row>
    <row r="3" spans="1:21" x14ac:dyDescent="0.25">
      <c r="A3" s="314"/>
      <c r="B3" s="314"/>
      <c r="C3" s="314"/>
      <c r="D3" s="314"/>
      <c r="E3" s="314"/>
      <c r="F3" s="314"/>
      <c r="G3" s="314"/>
      <c r="H3" s="314"/>
      <c r="I3" s="314"/>
      <c r="J3" s="314"/>
      <c r="K3" s="314"/>
      <c r="L3" s="314"/>
      <c r="M3" s="314"/>
      <c r="N3" s="314"/>
      <c r="O3" s="314"/>
      <c r="P3" s="314"/>
      <c r="Q3" s="314"/>
      <c r="R3" s="314"/>
      <c r="S3" s="314"/>
      <c r="T3" s="314"/>
      <c r="U3" s="314"/>
    </row>
    <row r="4" spans="1:21" x14ac:dyDescent="0.25">
      <c r="A4" s="314"/>
      <c r="B4" s="314"/>
      <c r="C4" s="314"/>
      <c r="D4" s="314"/>
      <c r="E4" s="314"/>
      <c r="F4" s="314"/>
      <c r="G4" s="314"/>
      <c r="H4" s="314"/>
      <c r="I4" s="314"/>
      <c r="J4" s="314"/>
      <c r="K4" s="314"/>
      <c r="L4" s="314"/>
      <c r="M4" s="314"/>
      <c r="N4" s="314"/>
      <c r="O4" s="314"/>
      <c r="P4" s="314"/>
      <c r="Q4" s="314"/>
      <c r="R4" s="314"/>
      <c r="S4" s="314"/>
      <c r="T4" s="314"/>
      <c r="U4" s="314"/>
    </row>
    <row r="5" spans="1:21" x14ac:dyDescent="0.25">
      <c r="A5" s="314"/>
      <c r="B5" s="314"/>
      <c r="C5" s="314"/>
      <c r="D5" s="314"/>
      <c r="E5" s="314"/>
      <c r="F5" s="314"/>
      <c r="G5" s="314"/>
      <c r="H5" s="314"/>
      <c r="I5" s="314"/>
      <c r="J5" s="314"/>
      <c r="K5" s="314"/>
      <c r="L5" s="314"/>
      <c r="M5" s="314"/>
      <c r="N5" s="314"/>
      <c r="O5" s="314"/>
      <c r="P5" s="314"/>
      <c r="Q5" s="314"/>
      <c r="R5" s="314"/>
      <c r="S5" s="314"/>
      <c r="T5" s="314"/>
      <c r="U5" s="314"/>
    </row>
    <row r="6" spans="1:21" x14ac:dyDescent="0.25">
      <c r="A6" s="314"/>
      <c r="B6" s="314"/>
      <c r="C6" s="314"/>
      <c r="D6" s="314"/>
      <c r="E6" s="314"/>
      <c r="F6" s="314"/>
      <c r="G6" s="314"/>
      <c r="H6" s="314"/>
      <c r="I6" s="314"/>
      <c r="J6" s="314"/>
      <c r="K6" s="314"/>
      <c r="L6" s="314"/>
      <c r="M6" s="314"/>
      <c r="N6" s="314"/>
      <c r="O6" s="314"/>
      <c r="P6" s="314"/>
      <c r="Q6" s="314"/>
      <c r="R6" s="314"/>
      <c r="S6" s="314"/>
      <c r="T6" s="314"/>
      <c r="U6" s="314"/>
    </row>
    <row r="7" spans="1:21" x14ac:dyDescent="0.25">
      <c r="A7" s="314"/>
      <c r="B7" s="314"/>
      <c r="C7" s="314"/>
      <c r="D7" s="314"/>
      <c r="E7" s="314"/>
      <c r="F7" s="314"/>
      <c r="G7" s="314"/>
      <c r="H7" s="314"/>
      <c r="I7" s="314"/>
      <c r="J7" s="314"/>
      <c r="K7" s="314"/>
      <c r="L7" s="314"/>
      <c r="M7" s="314"/>
      <c r="N7" s="314"/>
      <c r="O7" s="314"/>
      <c r="P7" s="314"/>
      <c r="Q7" s="314"/>
      <c r="R7" s="314"/>
      <c r="S7" s="314"/>
      <c r="T7" s="314"/>
      <c r="U7" s="314"/>
    </row>
    <row r="8" spans="1:21" x14ac:dyDescent="0.25">
      <c r="A8" s="314"/>
      <c r="B8" s="314"/>
      <c r="C8" s="314"/>
      <c r="D8" s="314"/>
      <c r="E8" s="314"/>
      <c r="F8" s="314"/>
      <c r="G8" s="314"/>
      <c r="H8" s="314"/>
      <c r="I8" s="314"/>
      <c r="J8" s="314"/>
      <c r="K8" s="314"/>
      <c r="L8" s="314"/>
      <c r="M8" s="314"/>
      <c r="N8" s="314"/>
      <c r="O8" s="314"/>
      <c r="P8" s="314"/>
      <c r="Q8" s="314"/>
      <c r="R8" s="314"/>
      <c r="S8" s="314"/>
      <c r="T8" s="314"/>
      <c r="U8" s="314"/>
    </row>
    <row r="9" spans="1:21" x14ac:dyDescent="0.25">
      <c r="A9" s="314"/>
      <c r="B9" s="314"/>
      <c r="C9" s="314"/>
      <c r="D9" s="314"/>
      <c r="E9" s="314"/>
      <c r="F9" s="314"/>
      <c r="G9" s="314"/>
      <c r="H9" s="314"/>
      <c r="I9" s="314"/>
      <c r="J9" s="314"/>
      <c r="K9" s="314"/>
      <c r="L9" s="314"/>
      <c r="M9" s="314"/>
      <c r="N9" s="314"/>
      <c r="O9" s="314"/>
      <c r="P9" s="314"/>
      <c r="Q9" s="314"/>
      <c r="R9" s="314"/>
      <c r="S9" s="314"/>
      <c r="T9" s="314"/>
      <c r="U9" s="314"/>
    </row>
    <row r="10" spans="1:21" x14ac:dyDescent="0.25">
      <c r="A10" s="314"/>
      <c r="B10" s="314"/>
      <c r="C10" s="314"/>
      <c r="D10" s="314"/>
      <c r="E10" s="314"/>
      <c r="F10" s="314"/>
      <c r="G10" s="314"/>
      <c r="H10" s="314"/>
      <c r="I10" s="314"/>
      <c r="J10" s="314"/>
      <c r="K10" s="314"/>
      <c r="L10" s="314"/>
      <c r="M10" s="314"/>
      <c r="N10" s="314"/>
      <c r="O10" s="314"/>
      <c r="P10" s="314"/>
      <c r="Q10" s="314"/>
      <c r="R10" s="314"/>
      <c r="S10" s="314"/>
      <c r="T10" s="314"/>
      <c r="U10" s="314"/>
    </row>
    <row r="11" spans="1:21" x14ac:dyDescent="0.25">
      <c r="A11" s="314"/>
      <c r="B11" s="314"/>
      <c r="C11" s="314"/>
      <c r="D11" s="314"/>
      <c r="E11" s="314"/>
      <c r="F11" s="314"/>
      <c r="G11" s="314"/>
      <c r="H11" s="314"/>
      <c r="I11" s="314"/>
      <c r="J11" s="314"/>
      <c r="K11" s="314"/>
      <c r="L11" s="314"/>
      <c r="M11" s="314"/>
      <c r="N11" s="314"/>
      <c r="O11" s="314"/>
      <c r="P11" s="314"/>
      <c r="Q11" s="314"/>
      <c r="R11" s="314"/>
      <c r="S11" s="314"/>
      <c r="T11" s="314"/>
      <c r="U11" s="314"/>
    </row>
    <row r="12" spans="1:21" x14ac:dyDescent="0.25">
      <c r="A12" s="314"/>
      <c r="B12" s="314"/>
      <c r="C12" s="314"/>
      <c r="D12" s="314"/>
      <c r="E12" s="314"/>
      <c r="F12" s="314"/>
      <c r="G12" s="314"/>
      <c r="H12" s="314"/>
      <c r="I12" s="314"/>
      <c r="J12" s="314"/>
      <c r="K12" s="314"/>
      <c r="L12" s="314"/>
      <c r="M12" s="314"/>
      <c r="N12" s="314"/>
      <c r="O12" s="314"/>
      <c r="P12" s="314"/>
      <c r="Q12" s="314"/>
      <c r="R12" s="314"/>
      <c r="S12" s="314"/>
      <c r="T12" s="314"/>
      <c r="U12" s="314"/>
    </row>
    <row r="13" spans="1:21" x14ac:dyDescent="0.25">
      <c r="A13" s="314"/>
      <c r="B13" s="314"/>
      <c r="C13" s="314"/>
      <c r="D13" s="314"/>
      <c r="E13" s="314"/>
      <c r="F13" s="314"/>
      <c r="G13" s="314"/>
      <c r="H13" s="314"/>
      <c r="I13" s="314"/>
      <c r="J13" s="314"/>
      <c r="K13" s="314"/>
      <c r="L13" s="314"/>
      <c r="M13" s="314"/>
      <c r="N13" s="314"/>
      <c r="O13" s="314"/>
      <c r="P13" s="314"/>
      <c r="Q13" s="314"/>
      <c r="R13" s="314"/>
      <c r="S13" s="314"/>
      <c r="T13" s="314"/>
      <c r="U13" s="314"/>
    </row>
    <row r="14" spans="1:21" x14ac:dyDescent="0.25">
      <c r="A14" s="314"/>
      <c r="B14" s="314"/>
      <c r="C14" s="314"/>
      <c r="D14" s="314"/>
      <c r="E14" s="314"/>
      <c r="F14" s="314"/>
      <c r="G14" s="314"/>
      <c r="H14" s="314"/>
      <c r="I14" s="314"/>
      <c r="J14" s="314"/>
      <c r="K14" s="314"/>
      <c r="L14" s="314"/>
      <c r="M14" s="314"/>
      <c r="N14" s="314"/>
      <c r="O14" s="314"/>
      <c r="P14" s="314"/>
      <c r="Q14" s="314"/>
      <c r="R14" s="314"/>
      <c r="S14" s="314"/>
      <c r="T14" s="314"/>
      <c r="U14" s="314"/>
    </row>
    <row r="15" spans="1:21" x14ac:dyDescent="0.25">
      <c r="A15" s="314"/>
      <c r="B15" s="314"/>
      <c r="C15" s="314"/>
      <c r="D15" s="314"/>
      <c r="E15" s="314"/>
      <c r="F15" s="314"/>
      <c r="G15" s="314"/>
      <c r="H15" s="314"/>
      <c r="I15" s="314"/>
      <c r="J15" s="314"/>
      <c r="K15" s="314"/>
      <c r="L15" s="314"/>
      <c r="M15" s="314"/>
      <c r="N15" s="314"/>
      <c r="O15" s="314"/>
      <c r="P15" s="314"/>
      <c r="Q15" s="314"/>
      <c r="R15" s="314"/>
      <c r="S15" s="314"/>
      <c r="T15" s="314"/>
      <c r="U15" s="314"/>
    </row>
    <row r="16" spans="1:21" x14ac:dyDescent="0.25">
      <c r="A16" s="314"/>
      <c r="B16" s="314"/>
      <c r="C16" s="314"/>
      <c r="D16" s="314"/>
      <c r="E16" s="314"/>
      <c r="F16" s="314"/>
      <c r="G16" s="314"/>
      <c r="H16" s="314"/>
      <c r="I16" s="314"/>
      <c r="J16" s="314"/>
      <c r="K16" s="314"/>
      <c r="L16" s="314"/>
      <c r="M16" s="314"/>
      <c r="N16" s="314"/>
      <c r="O16" s="314"/>
      <c r="P16" s="314"/>
      <c r="Q16" s="314"/>
      <c r="R16" s="314"/>
      <c r="S16" s="314"/>
      <c r="T16" s="314"/>
      <c r="U16" s="314"/>
    </row>
    <row r="17" spans="1:21" x14ac:dyDescent="0.25">
      <c r="A17" s="314"/>
      <c r="B17" s="314"/>
      <c r="C17" s="314"/>
      <c r="D17" s="314"/>
      <c r="E17" s="314"/>
      <c r="F17" s="314"/>
      <c r="G17" s="314"/>
      <c r="H17" s="314"/>
      <c r="I17" s="314"/>
      <c r="J17" s="314"/>
      <c r="K17" s="314"/>
      <c r="L17" s="314"/>
      <c r="M17" s="314"/>
      <c r="N17" s="314"/>
      <c r="O17" s="314"/>
      <c r="P17" s="314"/>
      <c r="Q17" s="314"/>
      <c r="R17" s="314"/>
      <c r="S17" s="314"/>
      <c r="T17" s="314"/>
      <c r="U17" s="314"/>
    </row>
    <row r="18" spans="1:21" x14ac:dyDescent="0.25">
      <c r="A18" s="314"/>
      <c r="B18" s="314"/>
      <c r="C18" s="314"/>
      <c r="D18" s="314"/>
      <c r="E18" s="314"/>
      <c r="F18" s="314"/>
      <c r="G18" s="314"/>
      <c r="H18" s="314"/>
      <c r="I18" s="314"/>
      <c r="J18" s="314"/>
      <c r="K18" s="314"/>
      <c r="L18" s="314"/>
      <c r="M18" s="314"/>
      <c r="N18" s="314"/>
      <c r="O18" s="314"/>
      <c r="P18" s="314"/>
      <c r="Q18" s="314"/>
      <c r="R18" s="314"/>
      <c r="S18" s="314"/>
      <c r="T18" s="314"/>
      <c r="U18" s="314"/>
    </row>
    <row r="19" spans="1:21" x14ac:dyDescent="0.25">
      <c r="A19" s="314"/>
      <c r="B19" s="314"/>
      <c r="C19" s="314"/>
      <c r="D19" s="314"/>
      <c r="E19" s="314"/>
      <c r="F19" s="314"/>
      <c r="G19" s="314"/>
      <c r="H19" s="314"/>
      <c r="I19" s="314"/>
      <c r="J19" s="314"/>
      <c r="K19" s="314"/>
      <c r="L19" s="314"/>
      <c r="M19" s="314"/>
      <c r="N19" s="314"/>
      <c r="O19" s="314"/>
      <c r="P19" s="314"/>
      <c r="Q19" s="314"/>
      <c r="R19" s="314"/>
      <c r="S19" s="314"/>
      <c r="T19" s="314"/>
      <c r="U19" s="314"/>
    </row>
    <row r="20" spans="1:21" x14ac:dyDescent="0.25">
      <c r="A20" s="314"/>
      <c r="B20" s="314"/>
      <c r="C20" s="314"/>
      <c r="D20" s="314"/>
      <c r="E20" s="314"/>
      <c r="F20" s="314"/>
      <c r="G20" s="314"/>
      <c r="H20" s="314"/>
      <c r="I20" s="314"/>
      <c r="J20" s="314"/>
      <c r="K20" s="314"/>
      <c r="L20" s="314"/>
      <c r="M20" s="314"/>
      <c r="N20" s="314"/>
      <c r="O20" s="314"/>
      <c r="P20" s="314"/>
      <c r="Q20" s="314"/>
      <c r="R20" s="314"/>
      <c r="S20" s="314"/>
      <c r="T20" s="314"/>
      <c r="U20" s="314"/>
    </row>
    <row r="21" spans="1:21" x14ac:dyDescent="0.25">
      <c r="A21" s="314"/>
      <c r="B21" s="314"/>
      <c r="C21" s="314"/>
      <c r="D21" s="314"/>
      <c r="E21" s="314"/>
      <c r="F21" s="314"/>
      <c r="G21" s="314"/>
      <c r="H21" s="314"/>
      <c r="I21" s="314"/>
      <c r="J21" s="314"/>
      <c r="K21" s="314"/>
      <c r="L21" s="314"/>
      <c r="M21" s="314"/>
      <c r="N21" s="314"/>
      <c r="O21" s="314"/>
      <c r="P21" s="314"/>
      <c r="Q21" s="314"/>
      <c r="R21" s="314"/>
      <c r="S21" s="314"/>
      <c r="T21" s="314"/>
      <c r="U21" s="314"/>
    </row>
    <row r="22" spans="1:21" x14ac:dyDescent="0.25">
      <c r="A22" s="314"/>
      <c r="B22" s="314"/>
      <c r="C22" s="314"/>
      <c r="D22" s="314"/>
      <c r="E22" s="314"/>
      <c r="F22" s="314"/>
      <c r="G22" s="314"/>
      <c r="H22" s="314"/>
      <c r="I22" s="314"/>
      <c r="J22" s="314"/>
      <c r="K22" s="314"/>
      <c r="L22" s="314"/>
      <c r="M22" s="314"/>
      <c r="N22" s="314"/>
      <c r="O22" s="314"/>
      <c r="P22" s="314"/>
      <c r="Q22" s="314"/>
      <c r="R22" s="314"/>
      <c r="S22" s="314"/>
      <c r="T22" s="314"/>
      <c r="U22" s="314"/>
    </row>
    <row r="23" spans="1:21" x14ac:dyDescent="0.25">
      <c r="A23" s="314"/>
      <c r="B23" s="314"/>
      <c r="C23" s="314"/>
      <c r="D23" s="314"/>
      <c r="E23" s="314"/>
      <c r="F23" s="314"/>
      <c r="G23" s="314"/>
      <c r="H23" s="314"/>
      <c r="I23" s="314"/>
      <c r="J23" s="314"/>
      <c r="K23" s="314"/>
      <c r="L23" s="314"/>
      <c r="M23" s="314"/>
      <c r="N23" s="314"/>
      <c r="O23" s="314"/>
      <c r="P23" s="314"/>
      <c r="Q23" s="314"/>
      <c r="R23" s="314"/>
      <c r="S23" s="314"/>
      <c r="T23" s="314"/>
      <c r="U23" s="314"/>
    </row>
    <row r="24" spans="1:21" x14ac:dyDescent="0.25">
      <c r="A24" s="314"/>
      <c r="B24" s="314"/>
      <c r="C24" s="314"/>
      <c r="D24" s="314"/>
      <c r="E24" s="314"/>
      <c r="F24" s="314"/>
      <c r="G24" s="314"/>
      <c r="H24" s="314"/>
      <c r="I24" s="314"/>
      <c r="J24" s="314"/>
      <c r="K24" s="314"/>
      <c r="L24" s="314"/>
      <c r="M24" s="314"/>
      <c r="N24" s="314"/>
      <c r="O24" s="314"/>
      <c r="P24" s="314"/>
      <c r="Q24" s="314"/>
      <c r="R24" s="314"/>
      <c r="S24" s="314"/>
      <c r="T24" s="314"/>
      <c r="U24" s="314"/>
    </row>
    <row r="25" spans="1:21" x14ac:dyDescent="0.25">
      <c r="A25" s="314"/>
      <c r="B25" s="314"/>
      <c r="C25" s="314"/>
      <c r="D25" s="314"/>
      <c r="E25" s="314"/>
      <c r="F25" s="314"/>
      <c r="G25" s="314"/>
      <c r="H25" s="314"/>
      <c r="I25" s="314"/>
      <c r="J25" s="314"/>
      <c r="K25" s="314"/>
      <c r="L25" s="314"/>
      <c r="M25" s="314"/>
      <c r="N25" s="314"/>
      <c r="O25" s="314"/>
      <c r="P25" s="314"/>
      <c r="Q25" s="314"/>
      <c r="R25" s="314"/>
      <c r="S25" s="314"/>
      <c r="T25" s="314"/>
      <c r="U25" s="314"/>
    </row>
    <row r="26" spans="1:21" x14ac:dyDescent="0.25">
      <c r="A26" s="314"/>
      <c r="B26" s="314"/>
      <c r="C26" s="314"/>
      <c r="D26" s="314"/>
      <c r="E26" s="314"/>
      <c r="F26" s="314"/>
      <c r="G26" s="314"/>
      <c r="H26" s="314"/>
      <c r="I26" s="314"/>
      <c r="J26" s="314"/>
      <c r="K26" s="314"/>
      <c r="L26" s="314"/>
      <c r="M26" s="314"/>
      <c r="N26" s="314"/>
      <c r="O26" s="314"/>
      <c r="P26" s="314"/>
      <c r="Q26" s="314"/>
      <c r="R26" s="314"/>
      <c r="S26" s="314"/>
      <c r="T26" s="314"/>
      <c r="U26" s="314"/>
    </row>
    <row r="27" spans="1:21" x14ac:dyDescent="0.25">
      <c r="A27" s="314"/>
      <c r="B27" s="314"/>
      <c r="C27" s="314"/>
      <c r="D27" s="314"/>
      <c r="E27" s="314"/>
      <c r="F27" s="314"/>
      <c r="G27" s="314"/>
      <c r="H27" s="314"/>
      <c r="I27" s="314"/>
      <c r="J27" s="314"/>
      <c r="K27" s="314"/>
      <c r="L27" s="314"/>
      <c r="M27" s="314"/>
      <c r="N27" s="314"/>
      <c r="O27" s="314"/>
      <c r="P27" s="314"/>
      <c r="Q27" s="314"/>
      <c r="R27" s="314"/>
      <c r="S27" s="314"/>
      <c r="T27" s="314"/>
      <c r="U27" s="314"/>
    </row>
    <row r="28" spans="1:21" x14ac:dyDescent="0.25">
      <c r="A28" s="314"/>
      <c r="B28" s="314"/>
      <c r="C28" s="314"/>
      <c r="D28" s="314"/>
      <c r="E28" s="314"/>
      <c r="F28" s="314"/>
      <c r="G28" s="314"/>
      <c r="H28" s="314"/>
      <c r="I28" s="314"/>
      <c r="J28" s="314"/>
      <c r="K28" s="314"/>
      <c r="L28" s="314"/>
      <c r="M28" s="314"/>
      <c r="N28" s="314"/>
      <c r="O28" s="314"/>
      <c r="P28" s="314"/>
      <c r="Q28" s="314"/>
      <c r="R28" s="314"/>
      <c r="S28" s="314"/>
      <c r="T28" s="314"/>
      <c r="U28" s="314"/>
    </row>
    <row r="29" spans="1:21" x14ac:dyDescent="0.25">
      <c r="A29" s="314"/>
      <c r="B29" s="314"/>
      <c r="C29" s="314"/>
      <c r="D29" s="314"/>
      <c r="E29" s="314"/>
      <c r="F29" s="314"/>
      <c r="G29" s="314"/>
      <c r="H29" s="314"/>
      <c r="I29" s="314"/>
      <c r="J29" s="314"/>
      <c r="K29" s="314"/>
      <c r="L29" s="314"/>
      <c r="M29" s="314"/>
      <c r="N29" s="314"/>
      <c r="O29" s="314"/>
      <c r="P29" s="314"/>
      <c r="Q29" s="314"/>
      <c r="R29" s="314"/>
      <c r="S29" s="314"/>
      <c r="T29" s="314"/>
      <c r="U29" s="314"/>
    </row>
  </sheetData>
  <mergeCells count="2">
    <mergeCell ref="A1:U1"/>
    <mergeCell ref="A2:U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3A0E-49EE-4AC3-91DB-418CAAFA62B8}">
  <sheetPr codeName="Sheet1">
    <tabColor rgb="FF021342"/>
  </sheetPr>
  <dimension ref="B1:D58"/>
  <sheetViews>
    <sheetView showGridLines="0" zoomScale="110" zoomScaleNormal="110" workbookViewId="0">
      <selection activeCell="B3" sqref="B3"/>
    </sheetView>
  </sheetViews>
  <sheetFormatPr defaultRowHeight="15" x14ac:dyDescent="0.25"/>
  <cols>
    <col min="1" max="1" width="4.140625" style="1" customWidth="1"/>
    <col min="2" max="2" width="94.5703125" style="1" customWidth="1"/>
    <col min="3" max="3" width="9.85546875" style="1" customWidth="1"/>
    <col min="4" max="4" width="74.5703125" style="52" customWidth="1"/>
    <col min="5" max="5" width="90.140625" style="1" customWidth="1"/>
    <col min="6" max="16384" width="9.140625" style="1"/>
  </cols>
  <sheetData>
    <row r="1" spans="2:4" ht="16.5" x14ac:dyDescent="0.3">
      <c r="B1" s="48"/>
      <c r="C1" s="49"/>
      <c r="D1" s="50"/>
    </row>
    <row r="2" spans="2:4" ht="16.5" x14ac:dyDescent="0.3">
      <c r="B2" s="61" t="s">
        <v>145</v>
      </c>
      <c r="C2" s="49"/>
      <c r="D2" s="50"/>
    </row>
    <row r="3" spans="2:4" x14ac:dyDescent="0.25">
      <c r="B3" s="62" t="s">
        <v>144</v>
      </c>
      <c r="C3" s="49"/>
      <c r="D3" s="50"/>
    </row>
    <row r="4" spans="2:4" x14ac:dyDescent="0.25">
      <c r="B4" s="302" t="s">
        <v>161</v>
      </c>
      <c r="C4" s="49"/>
      <c r="D4" s="50"/>
    </row>
    <row r="5" spans="2:4" x14ac:dyDescent="0.25">
      <c r="B5" s="303" t="s">
        <v>172</v>
      </c>
      <c r="C5" s="49"/>
      <c r="D5" s="50"/>
    </row>
    <row r="6" spans="2:4" x14ac:dyDescent="0.25">
      <c r="B6" s="303" t="s">
        <v>179</v>
      </c>
      <c r="C6" s="49"/>
      <c r="D6" s="50"/>
    </row>
    <row r="7" spans="2:4" x14ac:dyDescent="0.25">
      <c r="B7" s="302" t="s">
        <v>186</v>
      </c>
      <c r="C7" s="49"/>
      <c r="D7" s="50"/>
    </row>
    <row r="8" spans="2:4" x14ac:dyDescent="0.25">
      <c r="B8" s="302" t="s">
        <v>286</v>
      </c>
      <c r="C8" s="49"/>
      <c r="D8" s="50"/>
    </row>
    <row r="9" spans="2:4" x14ac:dyDescent="0.25">
      <c r="B9" s="303" t="s">
        <v>199</v>
      </c>
      <c r="C9" s="49"/>
      <c r="D9" s="50"/>
    </row>
    <row r="10" spans="2:4" x14ac:dyDescent="0.25">
      <c r="B10" s="303" t="s">
        <v>215</v>
      </c>
      <c r="C10" s="49"/>
      <c r="D10" s="50"/>
    </row>
    <row r="11" spans="2:4" x14ac:dyDescent="0.25">
      <c r="B11" s="303" t="s">
        <v>218</v>
      </c>
      <c r="C11" s="49"/>
      <c r="D11" s="50"/>
    </row>
    <row r="12" spans="2:4" x14ac:dyDescent="0.25">
      <c r="B12" s="303" t="s">
        <v>222</v>
      </c>
      <c r="C12" s="49"/>
      <c r="D12" s="50"/>
    </row>
    <row r="13" spans="2:4" x14ac:dyDescent="0.25">
      <c r="B13" s="303" t="s">
        <v>227</v>
      </c>
      <c r="C13" s="49"/>
      <c r="D13" s="50"/>
    </row>
    <row r="14" spans="2:4" x14ac:dyDescent="0.25">
      <c r="B14" s="63" t="s">
        <v>142</v>
      </c>
      <c r="C14" s="51"/>
      <c r="D14" s="50"/>
    </row>
    <row r="15" spans="2:4" x14ac:dyDescent="0.25">
      <c r="B15" s="304" t="s">
        <v>141</v>
      </c>
      <c r="C15" s="49"/>
      <c r="D15" s="50"/>
    </row>
    <row r="16" spans="2:4" x14ac:dyDescent="0.25">
      <c r="B16" s="305" t="s">
        <v>0</v>
      </c>
      <c r="C16" s="49"/>
      <c r="D16" s="50"/>
    </row>
    <row r="17" spans="2:4" ht="15" customHeight="1" x14ac:dyDescent="0.25">
      <c r="B17" s="303" t="s">
        <v>1</v>
      </c>
      <c r="C17" s="49"/>
      <c r="D17" s="50"/>
    </row>
    <row r="18" spans="2:4" x14ac:dyDescent="0.25">
      <c r="B18" s="303" t="s">
        <v>2</v>
      </c>
      <c r="C18" s="49"/>
      <c r="D18" s="50"/>
    </row>
    <row r="19" spans="2:4" x14ac:dyDescent="0.25">
      <c r="B19" s="303" t="s">
        <v>4</v>
      </c>
      <c r="C19" s="49"/>
      <c r="D19" s="50"/>
    </row>
    <row r="20" spans="2:4" x14ac:dyDescent="0.25">
      <c r="B20" s="306" t="s">
        <v>114</v>
      </c>
      <c r="C20" s="49"/>
      <c r="D20" s="50"/>
    </row>
    <row r="21" spans="2:4" x14ac:dyDescent="0.25">
      <c r="B21" s="307" t="s">
        <v>274</v>
      </c>
      <c r="C21" s="49"/>
      <c r="D21" s="50"/>
    </row>
    <row r="22" spans="2:4" x14ac:dyDescent="0.25">
      <c r="B22" s="303" t="s">
        <v>5</v>
      </c>
      <c r="C22" s="49"/>
      <c r="D22" s="50"/>
    </row>
    <row r="23" spans="2:4" ht="18" customHeight="1" x14ac:dyDescent="0.25">
      <c r="B23" s="303" t="s">
        <v>6</v>
      </c>
      <c r="C23" s="49"/>
      <c r="D23" s="50"/>
    </row>
    <row r="24" spans="2:4" x14ac:dyDescent="0.25">
      <c r="B24" s="308" t="s">
        <v>7</v>
      </c>
      <c r="C24" s="49"/>
      <c r="D24" s="50"/>
    </row>
    <row r="25" spans="2:4" x14ac:dyDescent="0.25">
      <c r="B25" s="303" t="s">
        <v>8</v>
      </c>
      <c r="C25" s="49"/>
      <c r="D25" s="50"/>
    </row>
    <row r="26" spans="2:4" x14ac:dyDescent="0.25">
      <c r="B26" s="308" t="s">
        <v>9</v>
      </c>
      <c r="C26" s="49"/>
      <c r="D26" s="50"/>
    </row>
    <row r="27" spans="2:4" x14ac:dyDescent="0.25">
      <c r="B27" s="303" t="s">
        <v>372</v>
      </c>
      <c r="C27" s="49"/>
      <c r="D27" s="50"/>
    </row>
    <row r="28" spans="2:4" x14ac:dyDescent="0.25">
      <c r="B28" s="303" t="s">
        <v>373</v>
      </c>
      <c r="C28" s="49"/>
      <c r="D28" s="50"/>
    </row>
    <row r="29" spans="2:4" x14ac:dyDescent="0.25">
      <c r="B29" s="303" t="s">
        <v>10</v>
      </c>
      <c r="C29" s="49"/>
      <c r="D29" s="50"/>
    </row>
    <row r="30" spans="2:4" x14ac:dyDescent="0.25">
      <c r="B30" s="306" t="s">
        <v>374</v>
      </c>
      <c r="C30" s="49"/>
      <c r="D30" s="50"/>
    </row>
    <row r="31" spans="2:4" x14ac:dyDescent="0.25">
      <c r="B31" s="306" t="s">
        <v>375</v>
      </c>
      <c r="C31" s="49"/>
      <c r="D31" s="50"/>
    </row>
    <row r="32" spans="2:4" x14ac:dyDescent="0.25">
      <c r="B32" s="306" t="s">
        <v>376</v>
      </c>
      <c r="C32" s="49"/>
      <c r="D32" s="50"/>
    </row>
    <row r="33" spans="2:4" x14ac:dyDescent="0.25">
      <c r="B33" s="306" t="s">
        <v>335</v>
      </c>
      <c r="C33" s="49"/>
      <c r="D33" s="50"/>
    </row>
    <row r="34" spans="2:4" x14ac:dyDescent="0.25">
      <c r="B34" s="306" t="s">
        <v>336</v>
      </c>
      <c r="C34" s="49"/>
      <c r="D34" s="50"/>
    </row>
    <row r="35" spans="2:4" x14ac:dyDescent="0.25">
      <c r="B35" s="306" t="s">
        <v>337</v>
      </c>
      <c r="C35" s="49"/>
      <c r="D35" s="50"/>
    </row>
    <row r="36" spans="2:4" ht="14.25" customHeight="1" x14ac:dyDescent="0.25">
      <c r="B36" s="303" t="s">
        <v>11</v>
      </c>
      <c r="C36" s="52"/>
      <c r="D36" s="53"/>
    </row>
    <row r="37" spans="2:4" ht="14.25" customHeight="1" x14ac:dyDescent="0.25">
      <c r="B37" s="303" t="s">
        <v>311</v>
      </c>
      <c r="C37" s="52"/>
      <c r="D37" s="53"/>
    </row>
    <row r="38" spans="2:4" ht="14.25" customHeight="1" x14ac:dyDescent="0.25">
      <c r="B38" s="303" t="s">
        <v>316</v>
      </c>
      <c r="C38" s="52"/>
      <c r="D38" s="53"/>
    </row>
    <row r="39" spans="2:4" ht="14.25" customHeight="1" x14ac:dyDescent="0.25">
      <c r="B39" s="306" t="s">
        <v>377</v>
      </c>
      <c r="C39" s="52"/>
      <c r="D39" s="53"/>
    </row>
    <row r="40" spans="2:4" ht="16.5" customHeight="1" x14ac:dyDescent="0.25">
      <c r="B40" s="304" t="s">
        <v>285</v>
      </c>
      <c r="C40" s="52"/>
      <c r="D40" s="53"/>
    </row>
    <row r="41" spans="2:4" x14ac:dyDescent="0.25">
      <c r="B41" s="63" t="s">
        <v>143</v>
      </c>
      <c r="C41" s="52"/>
    </row>
    <row r="42" spans="2:4" x14ac:dyDescent="0.25">
      <c r="B42" s="309" t="s">
        <v>284</v>
      </c>
      <c r="C42" s="52"/>
    </row>
    <row r="43" spans="2:4" x14ac:dyDescent="0.25">
      <c r="B43" s="309" t="s">
        <v>129</v>
      </c>
      <c r="C43" s="52"/>
    </row>
    <row r="44" spans="2:4" x14ac:dyDescent="0.25">
      <c r="B44" s="310" t="s">
        <v>387</v>
      </c>
    </row>
    <row r="45" spans="2:4" x14ac:dyDescent="0.25">
      <c r="B45" s="54"/>
    </row>
    <row r="46" spans="2:4" x14ac:dyDescent="0.25">
      <c r="B46" s="55"/>
      <c r="C46" s="52"/>
      <c r="D46" s="56"/>
    </row>
    <row r="47" spans="2:4" ht="14.25" customHeight="1" x14ac:dyDescent="0.25">
      <c r="C47" s="52"/>
      <c r="D47" s="57"/>
    </row>
    <row r="48" spans="2:4" x14ac:dyDescent="0.25">
      <c r="B48" s="55"/>
      <c r="C48" s="52"/>
      <c r="D48" s="58"/>
    </row>
    <row r="49" spans="2:4" x14ac:dyDescent="0.25">
      <c r="B49" s="55"/>
      <c r="C49" s="52"/>
      <c r="D49" s="59"/>
    </row>
    <row r="50" spans="2:4" x14ac:dyDescent="0.25">
      <c r="B50" s="55"/>
      <c r="C50" s="52"/>
      <c r="D50" s="60"/>
    </row>
    <row r="51" spans="2:4" x14ac:dyDescent="0.25">
      <c r="B51" s="55"/>
      <c r="C51" s="52"/>
      <c r="D51" s="60"/>
    </row>
    <row r="52" spans="2:4" x14ac:dyDescent="0.25">
      <c r="B52" s="55"/>
      <c r="C52" s="52"/>
      <c r="D52" s="57"/>
    </row>
    <row r="53" spans="2:4" x14ac:dyDescent="0.25">
      <c r="B53" s="55"/>
      <c r="C53" s="52"/>
      <c r="D53" s="57"/>
    </row>
    <row r="54" spans="2:4" x14ac:dyDescent="0.25">
      <c r="B54" s="55"/>
      <c r="C54" s="52"/>
      <c r="D54" s="57"/>
    </row>
    <row r="55" spans="2:4" x14ac:dyDescent="0.25">
      <c r="B55" s="55"/>
      <c r="C55" s="52"/>
      <c r="D55" s="60"/>
    </row>
    <row r="56" spans="2:4" x14ac:dyDescent="0.25">
      <c r="B56" s="55"/>
      <c r="C56" s="52"/>
      <c r="D56" s="60"/>
    </row>
    <row r="57" spans="2:4" x14ac:dyDescent="0.25">
      <c r="B57" s="55"/>
      <c r="C57" s="52"/>
      <c r="D57" s="60"/>
    </row>
    <row r="58" spans="2:4" x14ac:dyDescent="0.25">
      <c r="B58" s="55"/>
      <c r="C58" s="52"/>
      <c r="D58" s="60"/>
    </row>
  </sheetData>
  <phoneticPr fontId="21" type="noConversion"/>
  <hyperlinks>
    <hyperlink ref="B17" location="'Employer''s impact'!A19" display="Gender Diversity  - Management Bodies" xr:uid="{0D881E50-FDF8-4B26-8E96-FDB1283F579E}"/>
    <hyperlink ref="B18" location="'Employer''s impact'!A26" display="Employees based on Age Categories and Gender" xr:uid="{811923D3-C0DB-4A68-B26D-15AF66F3F1BB}"/>
    <hyperlink ref="B19" location="'Employer''s impact'!A36" display="External Recruitment Distribution per age, gender and region - 2022" xr:uid="{98BF6E32-B7D9-4A86-88D3-7195A36384D2}"/>
    <hyperlink ref="B23" location="'Employer''s impact'!A78" display="Employee Turnover distribution  by Age, Gender, and Region - no of FTEs" xr:uid="{C0A11FCD-053C-4256-860D-EA3EFDD8C99B}"/>
    <hyperlink ref="B24" location="'Employer''s impact'!A92" display="Employee Turnover Rate  by Age, Gender, and Region" xr:uid="{62DDF3FE-7D0E-4043-8CBC-FB46688FEE24}"/>
    <hyperlink ref="B25" location="'Employer''s impact'!A105" display="Gender Diversity per Quartile" xr:uid="{C4B23D96-2275-46D6-8180-E8E1D3A48DC3}"/>
    <hyperlink ref="B26" location="'Employer''s impact'!A115" display="Gender Diversity per Seniority Level by Region" xr:uid="{97152FC3-32CA-49A3-8B7D-8533D3E36900}"/>
    <hyperlink ref="B29" location="'Employer''s impact'!A140" display="Gender Diversity per Quartile by Region" xr:uid="{8B1D09E2-96F7-4C10-97FC-B59B4587D8C3}"/>
    <hyperlink ref="B30" location="'Employer''s impact'!A148" display="The proportion of female and male employees receiving variable pay by Region" xr:uid="{3A538D9F-37E8-46D1-B4C2-E5AC05BC2FD4}"/>
    <hyperlink ref="B31" location="'Employer''s impact'!A155" display="The proportion of female and male employees receiving variable pay by Seniority" xr:uid="{E2FB5A96-1613-4DB2-AFCE-A4F6E2D3A0F4}"/>
    <hyperlink ref="B32" location="'Employer''s impact'!A164" display="The proportion of female and male employees receiving variable pay by Quartiles" xr:uid="{6042F97E-F3E3-4635-B302-D868F59E983B}"/>
    <hyperlink ref="B33" location="'Employer''s impact'!A174" display="The average and the median pay &amp; bonus gap between all female and male employees by Region" xr:uid="{E8CE4F7E-0837-4A0A-B7B1-3D8D1DB1BFEB}"/>
    <hyperlink ref="B34" location="'Employer''s impact'!A182" display="The average and the median pay &amp; bonus gap between all female and male employees by Seniority" xr:uid="{07398305-B8E3-4E4F-944F-B0AB152B3115}"/>
    <hyperlink ref="B35" location="'Employer''s impact'!A192" display="The average and the median pay &amp; bonus gap between all female and male employees by Quartiles" xr:uid="{2CEA6B7E-088E-4880-B380-2450E106390B}"/>
    <hyperlink ref="B16" location="'Employer''s impact'!A2" display="Distribution of employees by employment type" xr:uid="{0EC40178-901E-4785-A87E-B79D54AD0B89}"/>
    <hyperlink ref="B22" location="'Employer''s impact'!A71" display="Females Turnover Rate - Group" xr:uid="{1B2FADAD-70BD-4149-BBB0-E7EB63DBD352}"/>
    <hyperlink ref="B20" location="'Employer''s impact'!A50" display="Employee Turnover Rate 2022" xr:uid="{DF22BC36-8676-4F70-A555-FE8F09B1AC71}"/>
    <hyperlink ref="B21" location="'Employer''s impact'!A65" display="Employee Turnover Rate 2021-2022" xr:uid="{216F02C3-9F15-4547-812B-85913F2E317D}"/>
    <hyperlink ref="B36" location="'Employer''s impact'!A203" display="Percentage of employees receiving regular performance and career development reviews " xr:uid="{25582BD3-42C2-46AE-9BD5-F152BE799EF6}"/>
    <hyperlink ref="B4" location="'Environment '!A3" display="Electricity consumption " xr:uid="{39DC769E-B219-40A2-9D12-605C823D76AB}"/>
    <hyperlink ref="B15" location="'Employer''s impact'!A1" display="Employer's impact " xr:uid="{6E2A5329-9136-4A2C-80C7-DDD07CFAC0B1}"/>
    <hyperlink ref="B40" location="'Digital Banking '!A1" display="Digital Banking" xr:uid="{FC6E127B-C065-40DD-A934-0FFAC53DC3D9}"/>
    <hyperlink ref="B42" location="'Governance Bodies'!A1" display="Governace Bodies" xr:uid="{D03A34F1-3AC3-4A93-B972-0076E4025C08}"/>
    <hyperlink ref="B43" location="'Remuneration Indexes '!A1" display="Remuneration Indexes accessing the Bank’s Remuneration Processes" xr:uid="{92084CB4-47A0-4635-AE8B-B9D7A99DCCA2}"/>
    <hyperlink ref="B5" location="'Environment '!A14" display="Energy consumption" xr:uid="{338E82BA-091D-45DB-8DC6-D9DDF27A4B10}"/>
    <hyperlink ref="B6" location="'Environment '!A25" display="Total Emissions" xr:uid="{F59600BA-129E-4611-B38A-62878D3EFB66}"/>
    <hyperlink ref="B7" location="'Environment '!A34" display="Fluorinated gases I Fugitive emmisions" xr:uid="{57983BEF-4479-4529-9102-739B7B35A2F6}"/>
    <hyperlink ref="B8" location="'Environment '!A43" display="Other indirect emissions - Scope 3" xr:uid="{FC4E060B-9128-4002-B51D-B0065385368D}"/>
    <hyperlink ref="B9" location="'Environment '!A53" display="Intensity Index" xr:uid="{DE6B1C65-2713-4708-BBBE-02C8434A53A5}"/>
    <hyperlink ref="B10" location="'Environment '!A68" display="Emissions of Gaseous Pollutants" xr:uid="{437F5177-27E1-4112-8B03-B00E0DBE24DE}"/>
    <hyperlink ref="B11" location="'Environment '!A75" display="Water" xr:uid="{E5614614-10AF-447C-A00A-23C051F94D5E}"/>
    <hyperlink ref="B12" location="'Environment '!A82" display="Paper" xr:uid="{5558951A-CB11-4D97-B591-726FE5E42723}"/>
    <hyperlink ref="B13" location="'Environment '!A88" display="Solid waste management" xr:uid="{88817E19-98F0-43A0-A9E1-1CF6F166BED5}"/>
    <hyperlink ref="B27" location="'Employer''s impact'!A124" display="Age Diversity per Seniority Level &amp; by Region - No of FTEs" xr:uid="{BAD5B2A0-B3ED-45FD-87CF-5D90E2B76677}"/>
    <hyperlink ref="B28" location="'Employer''s impact'!A132" display="Age Diversity per Seniority Level &amp; by Region - Percentage" xr:uid="{76DD5EBC-B40F-4FA9-878D-86F4586C6DCC}"/>
    <hyperlink ref="B37" location="'Employer''s impact'!A212" display="Gender Diversity  Management Positions" xr:uid="{CB453AA2-A5C5-4B73-BD93-4F8DAED3E7E5}"/>
    <hyperlink ref="B38" location="'Employer''s impact'!A220" display="Gender Pay Indicators" xr:uid="{1E8F3195-F559-4A0D-BE6E-E35141EA8CA7}"/>
    <hyperlink ref="B39" location="'Employer''s impact'!A229" display="Difference between male and female employees (%)- Greece" xr:uid="{F7998D13-F39F-4450-929E-16B596CCD452}"/>
    <hyperlink ref="B44" location="'Reporting Principles'!A1" display="Reporting Principles" xr:uid="{0579CC81-106A-4DD0-B83F-04F0A7E80EB5}"/>
  </hyperlinks>
  <pageMargins left="0.7" right="0.7" top="0.75" bottom="0.75" header="0.3" footer="0.3"/>
  <pageSetup paperSize="8"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5D031-BB90-49C3-B88A-121934E845D7}">
  <sheetPr>
    <pageSetUpPr fitToPage="1"/>
  </sheetPr>
  <dimension ref="A2:R131"/>
  <sheetViews>
    <sheetView showGridLines="0" zoomScale="80" zoomScaleNormal="80" workbookViewId="0">
      <selection activeCell="A3" sqref="A3"/>
    </sheetView>
  </sheetViews>
  <sheetFormatPr defaultRowHeight="15" x14ac:dyDescent="0.25"/>
  <cols>
    <col min="1" max="1" width="48.7109375" style="12" bestFit="1" customWidth="1"/>
    <col min="2" max="2" width="15.28515625" style="12" customWidth="1"/>
    <col min="3" max="3" width="15.140625" style="12" bestFit="1" customWidth="1"/>
    <col min="4" max="4" width="16.85546875" style="12" customWidth="1"/>
    <col min="5" max="5" width="15.85546875" style="12" bestFit="1" customWidth="1"/>
    <col min="6" max="6" width="13.140625" style="12" customWidth="1"/>
    <col min="7" max="7" width="12.42578125" style="12" customWidth="1"/>
    <col min="8" max="8" width="49.42578125" style="12" customWidth="1"/>
    <col min="9" max="9" width="12.7109375" style="12" bestFit="1" customWidth="1"/>
    <col min="10" max="12" width="10.7109375" style="12" bestFit="1" customWidth="1"/>
    <col min="13" max="13" width="13.28515625" style="12" customWidth="1"/>
    <col min="14" max="14" width="9.140625" style="12"/>
    <col min="15" max="17" width="10.5703125" style="12" bestFit="1" customWidth="1"/>
    <col min="18" max="16384" width="9.140625" style="12"/>
  </cols>
  <sheetData>
    <row r="2" spans="1:18" x14ac:dyDescent="0.25">
      <c r="A2" s="328" t="s">
        <v>157</v>
      </c>
      <c r="B2" s="328"/>
      <c r="C2" s="328"/>
      <c r="D2" s="328"/>
      <c r="E2" s="328"/>
      <c r="F2" s="328"/>
      <c r="H2" s="331" t="s">
        <v>158</v>
      </c>
      <c r="I2" s="328"/>
      <c r="J2" s="328"/>
      <c r="K2" s="328"/>
      <c r="L2" s="328"/>
      <c r="M2" s="328"/>
    </row>
    <row r="3" spans="1:18" ht="30" x14ac:dyDescent="0.25">
      <c r="A3" s="119" t="s">
        <v>159</v>
      </c>
      <c r="B3" s="114" t="s">
        <v>278</v>
      </c>
      <c r="C3" s="136">
        <v>2020</v>
      </c>
      <c r="D3" s="136">
        <v>2021</v>
      </c>
      <c r="E3" s="136">
        <v>2022</v>
      </c>
      <c r="F3" s="137" t="s">
        <v>160</v>
      </c>
      <c r="G3" s="13"/>
      <c r="H3" s="332" t="s">
        <v>161</v>
      </c>
      <c r="I3" s="332"/>
      <c r="J3" s="136">
        <v>2020</v>
      </c>
      <c r="K3" s="136">
        <v>2021</v>
      </c>
      <c r="L3" s="136">
        <v>2022</v>
      </c>
      <c r="M3" s="137" t="s">
        <v>160</v>
      </c>
    </row>
    <row r="4" spans="1:18" x14ac:dyDescent="0.25">
      <c r="A4" s="149" t="s">
        <v>162</v>
      </c>
      <c r="B4" s="150" t="s">
        <v>163</v>
      </c>
      <c r="C4" s="151">
        <v>43674.27</v>
      </c>
      <c r="D4" s="151">
        <v>41395.5</v>
      </c>
      <c r="E4" s="151">
        <v>38314.11</v>
      </c>
      <c r="F4" s="152">
        <v>-7.4399999999999994E-2</v>
      </c>
      <c r="G4" s="14"/>
      <c r="H4" s="155" t="s">
        <v>162</v>
      </c>
      <c r="I4" s="150" t="s">
        <v>164</v>
      </c>
      <c r="J4" s="197">
        <f>C4*0.0036</f>
        <v>157.22737199999997</v>
      </c>
      <c r="K4" s="197">
        <f t="shared" ref="J4:L9" si="0">D4*0.0036</f>
        <v>149.02379999999999</v>
      </c>
      <c r="L4" s="197">
        <f t="shared" si="0"/>
        <v>137.93079599999999</v>
      </c>
      <c r="M4" s="198">
        <v>-7.4437805622825995E-2</v>
      </c>
      <c r="N4" s="14"/>
      <c r="O4" s="64"/>
    </row>
    <row r="5" spans="1:18" x14ac:dyDescent="0.25">
      <c r="A5" s="149" t="s">
        <v>165</v>
      </c>
      <c r="B5" s="150" t="s">
        <v>163</v>
      </c>
      <c r="C5" s="151">
        <v>41771.54</v>
      </c>
      <c r="D5" s="151">
        <v>40326.92</v>
      </c>
      <c r="E5" s="151">
        <v>37508.269999999997</v>
      </c>
      <c r="F5" s="152">
        <v>-6.9900000000000004E-2</v>
      </c>
      <c r="G5" s="14"/>
      <c r="H5" s="155" t="s">
        <v>165</v>
      </c>
      <c r="I5" s="150" t="s">
        <v>164</v>
      </c>
      <c r="J5" s="197">
        <f t="shared" si="0"/>
        <v>150.377544</v>
      </c>
      <c r="K5" s="197">
        <f t="shared" si="0"/>
        <v>145.17691199999999</v>
      </c>
      <c r="L5" s="197">
        <f t="shared" si="0"/>
        <v>135.02977199999998</v>
      </c>
      <c r="M5" s="198">
        <v>-6.9895110399812999E-2</v>
      </c>
      <c r="N5" s="14"/>
      <c r="O5" s="64"/>
    </row>
    <row r="6" spans="1:18" ht="17.25" customHeight="1" x14ac:dyDescent="0.25">
      <c r="A6" s="149" t="s">
        <v>166</v>
      </c>
      <c r="B6" s="150" t="s">
        <v>163</v>
      </c>
      <c r="C6" s="151">
        <v>1902.73</v>
      </c>
      <c r="D6" s="151">
        <v>1068.57</v>
      </c>
      <c r="E6" s="151">
        <v>805.84</v>
      </c>
      <c r="F6" s="152">
        <v>-0.24590000000000001</v>
      </c>
      <c r="G6" s="14"/>
      <c r="H6" s="155" t="s">
        <v>166</v>
      </c>
      <c r="I6" s="150" t="s">
        <v>164</v>
      </c>
      <c r="J6" s="197">
        <f t="shared" si="0"/>
        <v>6.8498279999999996</v>
      </c>
      <c r="K6" s="197">
        <f t="shared" si="0"/>
        <v>3.8468519999999997</v>
      </c>
      <c r="L6" s="197">
        <f t="shared" si="0"/>
        <v>2.901024</v>
      </c>
      <c r="M6" s="198">
        <v>-0.24587491245882206</v>
      </c>
      <c r="N6" s="14"/>
      <c r="O6" s="64"/>
    </row>
    <row r="7" spans="1:18" ht="17.25" x14ac:dyDescent="0.25">
      <c r="A7" s="153" t="s">
        <v>287</v>
      </c>
      <c r="B7" s="150" t="s">
        <v>167</v>
      </c>
      <c r="C7" s="154">
        <v>0.95640000000000003</v>
      </c>
      <c r="D7" s="154">
        <v>0.97419999999999995</v>
      </c>
      <c r="E7" s="154">
        <v>0.97899999999999998</v>
      </c>
      <c r="F7" s="152">
        <v>4.8999999999999998E-3</v>
      </c>
      <c r="G7" s="14"/>
      <c r="H7" s="156" t="s">
        <v>287</v>
      </c>
      <c r="I7" s="150" t="s">
        <v>167</v>
      </c>
      <c r="J7" s="199">
        <v>0.95640000000000003</v>
      </c>
      <c r="K7" s="199">
        <v>0.97419999999999995</v>
      </c>
      <c r="L7" s="199">
        <v>0.97899999999999998</v>
      </c>
      <c r="M7" s="198">
        <v>4.9080388661183064E-3</v>
      </c>
      <c r="N7" s="14"/>
      <c r="O7" s="64"/>
    </row>
    <row r="8" spans="1:18" x14ac:dyDescent="0.25">
      <c r="A8" s="149" t="s">
        <v>168</v>
      </c>
      <c r="B8" s="150" t="s">
        <v>169</v>
      </c>
      <c r="C8" s="151">
        <v>6.07</v>
      </c>
      <c r="D8" s="151">
        <v>6.46</v>
      </c>
      <c r="E8" s="151">
        <v>6.14</v>
      </c>
      <c r="F8" s="152">
        <v>-4.8899999999999999E-2</v>
      </c>
      <c r="G8" s="14"/>
      <c r="H8" s="155" t="s">
        <v>168</v>
      </c>
      <c r="I8" s="150" t="s">
        <v>170</v>
      </c>
      <c r="J8" s="200">
        <f>C8*0.0036</f>
        <v>2.1852E-2</v>
      </c>
      <c r="K8" s="200">
        <f>D8*0.0036</f>
        <v>2.3255999999999999E-2</v>
      </c>
      <c r="L8" s="200">
        <f>E8*0.0036</f>
        <v>2.2103999999999999E-2</v>
      </c>
      <c r="M8" s="198">
        <v>-4.8909149844623044E-2</v>
      </c>
      <c r="N8" s="14"/>
      <c r="O8" s="64"/>
    </row>
    <row r="9" spans="1:18" ht="17.25" x14ac:dyDescent="0.25">
      <c r="A9" s="149" t="s">
        <v>171</v>
      </c>
      <c r="B9" s="442" t="s">
        <v>388</v>
      </c>
      <c r="C9" s="151">
        <v>0.15</v>
      </c>
      <c r="D9" s="151">
        <v>0.15</v>
      </c>
      <c r="E9" s="151">
        <v>0.14000000000000001</v>
      </c>
      <c r="F9" s="152">
        <v>-2.6100000000000002E-2</v>
      </c>
      <c r="G9" s="14"/>
      <c r="H9" s="155" t="s">
        <v>171</v>
      </c>
      <c r="I9" s="442" t="s">
        <v>389</v>
      </c>
      <c r="J9" s="200">
        <f t="shared" si="0"/>
        <v>5.4000000000000001E-4</v>
      </c>
      <c r="K9" s="200">
        <f t="shared" si="0"/>
        <v>5.4000000000000001E-4</v>
      </c>
      <c r="L9" s="200">
        <f t="shared" si="0"/>
        <v>5.04E-4</v>
      </c>
      <c r="M9" s="198">
        <v>-2.6088606380390105E-2</v>
      </c>
      <c r="N9" s="14"/>
      <c r="O9" s="64"/>
    </row>
    <row r="10" spans="1:18" ht="28.5" customHeight="1" thickBot="1" x14ac:dyDescent="0.3">
      <c r="A10" s="333" t="s">
        <v>366</v>
      </c>
      <c r="B10" s="334"/>
      <c r="C10" s="334"/>
      <c r="D10" s="334"/>
      <c r="E10" s="334"/>
      <c r="F10" s="334"/>
      <c r="G10" s="14"/>
      <c r="H10" s="334" t="s">
        <v>306</v>
      </c>
      <c r="I10" s="334"/>
      <c r="J10" s="334"/>
      <c r="K10" s="334"/>
      <c r="L10" s="334"/>
      <c r="M10" s="334"/>
      <c r="N10" s="14"/>
    </row>
    <row r="11" spans="1:18" x14ac:dyDescent="0.25">
      <c r="A11" s="117"/>
      <c r="B11" s="118"/>
      <c r="C11" s="118"/>
      <c r="D11" s="118"/>
      <c r="E11" s="118"/>
      <c r="F11" s="118"/>
      <c r="G11" s="14"/>
      <c r="H11" s="117"/>
      <c r="I11" s="118"/>
      <c r="J11" s="118"/>
      <c r="K11" s="118"/>
      <c r="L11" s="118"/>
      <c r="M11" s="118"/>
      <c r="N11" s="14"/>
    </row>
    <row r="12" spans="1:18" x14ac:dyDescent="0.25">
      <c r="A12" s="65"/>
      <c r="B12" s="66"/>
      <c r="C12" s="66"/>
      <c r="D12" s="66"/>
      <c r="E12" s="66"/>
      <c r="F12" s="66"/>
      <c r="G12" s="14"/>
      <c r="H12" s="65"/>
      <c r="I12" s="66"/>
      <c r="J12" s="66"/>
      <c r="K12" s="66"/>
      <c r="L12" s="66"/>
      <c r="M12" s="66"/>
      <c r="N12" s="14"/>
    </row>
    <row r="13" spans="1:18" x14ac:dyDescent="0.25">
      <c r="A13" s="328" t="s">
        <v>157</v>
      </c>
      <c r="B13" s="328"/>
      <c r="C13" s="328"/>
      <c r="D13" s="328"/>
      <c r="E13" s="328"/>
      <c r="F13" s="328"/>
      <c r="G13" s="14"/>
      <c r="H13" s="331" t="s">
        <v>158</v>
      </c>
      <c r="I13" s="328"/>
      <c r="J13" s="328"/>
      <c r="K13" s="328"/>
      <c r="L13" s="328"/>
      <c r="M13" s="328"/>
      <c r="N13" s="14"/>
    </row>
    <row r="14" spans="1:18" ht="30" x14ac:dyDescent="0.25">
      <c r="A14" s="129" t="s">
        <v>172</v>
      </c>
      <c r="B14" s="114" t="s">
        <v>278</v>
      </c>
      <c r="C14" s="138">
        <v>2020</v>
      </c>
      <c r="D14" s="138">
        <v>2021</v>
      </c>
      <c r="E14" s="138">
        <v>2022</v>
      </c>
      <c r="F14" s="139" t="s">
        <v>160</v>
      </c>
      <c r="G14" s="14"/>
      <c r="H14" s="335" t="s">
        <v>172</v>
      </c>
      <c r="I14" s="332"/>
      <c r="J14" s="136">
        <v>2020</v>
      </c>
      <c r="K14" s="136">
        <v>2021</v>
      </c>
      <c r="L14" s="136">
        <v>2022</v>
      </c>
      <c r="M14" s="137" t="s">
        <v>160</v>
      </c>
      <c r="N14" s="14"/>
    </row>
    <row r="15" spans="1:18" ht="17.25" x14ac:dyDescent="0.25">
      <c r="A15" s="156" t="s">
        <v>361</v>
      </c>
      <c r="B15" s="150" t="s">
        <v>163</v>
      </c>
      <c r="C15" s="197">
        <v>220.85</v>
      </c>
      <c r="D15" s="197">
        <v>248.89</v>
      </c>
      <c r="E15" s="197">
        <v>275.20999999999998</v>
      </c>
      <c r="F15" s="198">
        <v>0.1057</v>
      </c>
      <c r="G15" s="14"/>
      <c r="H15" s="155" t="s">
        <v>173</v>
      </c>
      <c r="I15" s="150" t="s">
        <v>164</v>
      </c>
      <c r="J15" s="197">
        <f>C15*0.0036</f>
        <v>0.79505999999999999</v>
      </c>
      <c r="K15" s="197">
        <f t="shared" ref="K15:L20" si="1">D15*0.0036</f>
        <v>0.89600399999999991</v>
      </c>
      <c r="L15" s="197">
        <f t="shared" si="1"/>
        <v>0.99075599999999986</v>
      </c>
      <c r="M15" s="198">
        <v>0.10574731332037891</v>
      </c>
      <c r="N15" s="14"/>
      <c r="O15" s="67"/>
      <c r="P15" s="67"/>
      <c r="Q15" s="67"/>
      <c r="R15" s="68"/>
    </row>
    <row r="16" spans="1:18" ht="17.25" x14ac:dyDescent="0.25">
      <c r="A16" s="156" t="s">
        <v>362</v>
      </c>
      <c r="B16" s="150" t="s">
        <v>163</v>
      </c>
      <c r="C16" s="197">
        <v>3818.81</v>
      </c>
      <c r="D16" s="197">
        <v>3431.77</v>
      </c>
      <c r="E16" s="197">
        <v>3163.1</v>
      </c>
      <c r="F16" s="198">
        <v>-7.8290760885540087E-2</v>
      </c>
      <c r="G16" s="14"/>
      <c r="H16" s="155" t="s">
        <v>174</v>
      </c>
      <c r="I16" s="150" t="s">
        <v>164</v>
      </c>
      <c r="J16" s="197">
        <f t="shared" ref="J16:J20" si="2">C16*0.0036</f>
        <v>13.747715999999999</v>
      </c>
      <c r="K16" s="197">
        <f t="shared" si="1"/>
        <v>12.354372</v>
      </c>
      <c r="L16" s="197">
        <f t="shared" si="1"/>
        <v>11.38716</v>
      </c>
      <c r="M16" s="198">
        <v>-7.8290760885540087E-2</v>
      </c>
      <c r="N16" s="14"/>
      <c r="O16" s="67"/>
      <c r="P16" s="67"/>
      <c r="Q16" s="67"/>
    </row>
    <row r="17" spans="1:17" ht="17.25" x14ac:dyDescent="0.25">
      <c r="A17" s="156" t="s">
        <v>363</v>
      </c>
      <c r="B17" s="150" t="s">
        <v>163</v>
      </c>
      <c r="C17" s="197">
        <v>50.34</v>
      </c>
      <c r="D17" s="197">
        <v>45.94</v>
      </c>
      <c r="E17" s="197">
        <v>45.49</v>
      </c>
      <c r="F17" s="198">
        <v>-9.9468860435824903E-3</v>
      </c>
      <c r="G17" s="14"/>
      <c r="H17" s="155" t="s">
        <v>175</v>
      </c>
      <c r="I17" s="150" t="s">
        <v>164</v>
      </c>
      <c r="J17" s="197">
        <f t="shared" si="2"/>
        <v>0.181224</v>
      </c>
      <c r="K17" s="197">
        <f t="shared" si="1"/>
        <v>0.16538399999999998</v>
      </c>
      <c r="L17" s="197">
        <f t="shared" si="1"/>
        <v>0.16376399999999999</v>
      </c>
      <c r="M17" s="198">
        <v>-9.9468860435824903E-3</v>
      </c>
      <c r="N17" s="14"/>
      <c r="O17" s="67"/>
      <c r="P17" s="67"/>
      <c r="Q17" s="67"/>
    </row>
    <row r="18" spans="1:17" ht="17.25" x14ac:dyDescent="0.25">
      <c r="A18" s="156" t="s">
        <v>364</v>
      </c>
      <c r="B18" s="150" t="s">
        <v>163</v>
      </c>
      <c r="C18" s="197">
        <v>17.34</v>
      </c>
      <c r="D18" s="197">
        <v>16.010000000000002</v>
      </c>
      <c r="E18" s="197">
        <v>10.69</v>
      </c>
      <c r="F18" s="198">
        <v>-0.33206123123256304</v>
      </c>
      <c r="G18" s="14"/>
      <c r="H18" s="155" t="s">
        <v>176</v>
      </c>
      <c r="I18" s="150" t="s">
        <v>164</v>
      </c>
      <c r="J18" s="197">
        <f t="shared" si="2"/>
        <v>6.2424E-2</v>
      </c>
      <c r="K18" s="197">
        <f t="shared" si="1"/>
        <v>5.7636000000000007E-2</v>
      </c>
      <c r="L18" s="197">
        <f t="shared" si="1"/>
        <v>3.8483999999999997E-2</v>
      </c>
      <c r="M18" s="198">
        <v>-0.33206123123256304</v>
      </c>
      <c r="N18" s="14"/>
      <c r="O18" s="67"/>
      <c r="P18" s="67"/>
      <c r="Q18" s="67"/>
    </row>
    <row r="19" spans="1:17" ht="17.25" x14ac:dyDescent="0.25">
      <c r="A19" s="156" t="s">
        <v>382</v>
      </c>
      <c r="B19" s="150" t="s">
        <v>163</v>
      </c>
      <c r="C19" s="197">
        <v>43674.27</v>
      </c>
      <c r="D19" s="197">
        <v>41395.5</v>
      </c>
      <c r="E19" s="197">
        <v>38314.11</v>
      </c>
      <c r="F19" s="198">
        <v>-7.4437805622825995E-2</v>
      </c>
      <c r="G19" s="14"/>
      <c r="H19" s="155" t="s">
        <v>162</v>
      </c>
      <c r="I19" s="150" t="s">
        <v>164</v>
      </c>
      <c r="J19" s="197">
        <f t="shared" si="2"/>
        <v>157.22737199999997</v>
      </c>
      <c r="K19" s="197">
        <f t="shared" si="1"/>
        <v>149.02379999999999</v>
      </c>
      <c r="L19" s="197">
        <f t="shared" si="1"/>
        <v>137.93079599999999</v>
      </c>
      <c r="M19" s="198">
        <v>-7.4437805622825995E-2</v>
      </c>
      <c r="N19" s="14"/>
      <c r="O19" s="67"/>
      <c r="P19" s="67"/>
      <c r="Q19" s="67"/>
    </row>
    <row r="20" spans="1:17" x14ac:dyDescent="0.25">
      <c r="A20" s="155" t="s">
        <v>177</v>
      </c>
      <c r="B20" s="150" t="s">
        <v>163</v>
      </c>
      <c r="C20" s="197">
        <v>47781.61</v>
      </c>
      <c r="D20" s="197">
        <v>45138.11</v>
      </c>
      <c r="E20" s="197">
        <v>41808.589999999997</v>
      </c>
      <c r="F20" s="198">
        <v>-7.376293664919048E-2</v>
      </c>
      <c r="G20" s="14"/>
      <c r="H20" s="155" t="s">
        <v>177</v>
      </c>
      <c r="I20" s="150" t="s">
        <v>164</v>
      </c>
      <c r="J20" s="197">
        <f t="shared" si="2"/>
        <v>172.01379599999999</v>
      </c>
      <c r="K20" s="197">
        <f t="shared" si="1"/>
        <v>162.497196</v>
      </c>
      <c r="L20" s="197">
        <f t="shared" si="1"/>
        <v>150.51092399999999</v>
      </c>
      <c r="M20" s="198">
        <v>-7.376293664919048E-2</v>
      </c>
      <c r="N20" s="14"/>
      <c r="O20" s="67"/>
      <c r="P20" s="67"/>
      <c r="Q20" s="67"/>
    </row>
    <row r="21" spans="1:17" ht="49.5" customHeight="1" thickBot="1" x14ac:dyDescent="0.3">
      <c r="A21" s="324" t="s">
        <v>365</v>
      </c>
      <c r="B21" s="334"/>
      <c r="C21" s="334"/>
      <c r="D21" s="334"/>
      <c r="E21" s="334"/>
      <c r="F21" s="334"/>
      <c r="G21" s="14"/>
      <c r="H21" s="325" t="s">
        <v>307</v>
      </c>
      <c r="I21" s="325"/>
      <c r="J21" s="325"/>
      <c r="K21" s="325"/>
      <c r="L21" s="325"/>
      <c r="M21" s="325"/>
    </row>
    <row r="22" spans="1:17" x14ac:dyDescent="0.25">
      <c r="A22" s="142"/>
      <c r="B22" s="143"/>
      <c r="C22" s="143"/>
      <c r="D22" s="143"/>
      <c r="E22" s="143"/>
      <c r="F22" s="143"/>
      <c r="G22" s="14"/>
      <c r="H22" s="142"/>
      <c r="I22" s="144"/>
      <c r="J22" s="144"/>
      <c r="K22" s="144"/>
      <c r="L22" s="144"/>
      <c r="M22" s="144"/>
    </row>
    <row r="23" spans="1:17" x14ac:dyDescent="0.25">
      <c r="G23" s="14"/>
      <c r="H23" s="69"/>
    </row>
    <row r="24" spans="1:17" x14ac:dyDescent="0.25">
      <c r="A24" s="340" t="s">
        <v>178</v>
      </c>
      <c r="B24" s="340"/>
      <c r="C24" s="340"/>
      <c r="D24" s="340"/>
      <c r="E24" s="340"/>
      <c r="F24" s="340"/>
      <c r="G24" s="14"/>
      <c r="H24" s="69"/>
    </row>
    <row r="25" spans="1:17" s="111" customFormat="1" ht="30" x14ac:dyDescent="0.25">
      <c r="A25" s="119" t="s">
        <v>179</v>
      </c>
      <c r="B25" s="114" t="s">
        <v>278</v>
      </c>
      <c r="C25" s="108" t="s">
        <v>180</v>
      </c>
      <c r="D25" s="108" t="s">
        <v>345</v>
      </c>
      <c r="E25" s="108" t="s">
        <v>338</v>
      </c>
      <c r="F25" s="137" t="s">
        <v>160</v>
      </c>
      <c r="G25" s="109"/>
      <c r="H25" s="110"/>
    </row>
    <row r="26" spans="1:17" ht="16.5" x14ac:dyDescent="0.25">
      <c r="A26" s="157" t="s">
        <v>181</v>
      </c>
      <c r="B26" s="131" t="s">
        <v>288</v>
      </c>
      <c r="C26" s="197">
        <v>945.92</v>
      </c>
      <c r="D26" s="197">
        <v>1871.8</v>
      </c>
      <c r="E26" s="197">
        <v>2681.24</v>
      </c>
      <c r="F26" s="133">
        <v>0.43240000000000001</v>
      </c>
      <c r="G26" s="14"/>
      <c r="H26" s="70"/>
      <c r="I26" s="70"/>
      <c r="J26" s="70"/>
      <c r="K26" s="71"/>
    </row>
    <row r="27" spans="1:17" ht="16.5" x14ac:dyDescent="0.25">
      <c r="A27" s="130" t="s">
        <v>182</v>
      </c>
      <c r="B27" s="131" t="s">
        <v>288</v>
      </c>
      <c r="C27" s="197">
        <v>17120.47</v>
      </c>
      <c r="D27" s="197">
        <v>16168.59</v>
      </c>
      <c r="E27" s="197">
        <v>12823.73</v>
      </c>
      <c r="F27" s="133">
        <v>-0.2069</v>
      </c>
      <c r="G27" s="14"/>
      <c r="H27" s="70"/>
      <c r="I27" s="70"/>
      <c r="J27" s="70"/>
      <c r="K27" s="71"/>
    </row>
    <row r="28" spans="1:17" ht="16.5" x14ac:dyDescent="0.25">
      <c r="A28" s="130" t="s">
        <v>183</v>
      </c>
      <c r="B28" s="131" t="s">
        <v>288</v>
      </c>
      <c r="C28" s="197">
        <v>36.380000000000003</v>
      </c>
      <c r="D28" s="197">
        <v>4537.6400000000003</v>
      </c>
      <c r="E28" s="197">
        <v>4558.1099999999997</v>
      </c>
      <c r="F28" s="133">
        <v>4.4999999999999997E-3</v>
      </c>
      <c r="G28" s="14"/>
      <c r="H28" s="70"/>
      <c r="I28" s="70"/>
      <c r="J28" s="70"/>
      <c r="K28" s="71"/>
    </row>
    <row r="29" spans="1:17" ht="16.5" x14ac:dyDescent="0.25">
      <c r="A29" s="130" t="s">
        <v>184</v>
      </c>
      <c r="B29" s="131" t="s">
        <v>288</v>
      </c>
      <c r="C29" s="197">
        <v>18066.39</v>
      </c>
      <c r="D29" s="197">
        <v>18040.39</v>
      </c>
      <c r="E29" s="197">
        <v>15504.97</v>
      </c>
      <c r="F29" s="133">
        <v>-0.14050000000000001</v>
      </c>
      <c r="G29" s="14"/>
      <c r="H29" s="70"/>
      <c r="I29" s="70"/>
      <c r="J29" s="70"/>
      <c r="K29" s="71"/>
    </row>
    <row r="30" spans="1:17" ht="15" customHeight="1" x14ac:dyDescent="0.25">
      <c r="A30" s="130" t="s">
        <v>185</v>
      </c>
      <c r="B30" s="131" t="s">
        <v>288</v>
      </c>
      <c r="C30" s="197">
        <v>18102.77</v>
      </c>
      <c r="D30" s="197">
        <v>22578.03</v>
      </c>
      <c r="E30" s="197">
        <v>20063.09</v>
      </c>
      <c r="F30" s="133">
        <v>-0.1114</v>
      </c>
      <c r="G30" s="14"/>
      <c r="H30" s="70"/>
      <c r="I30" s="70"/>
      <c r="J30" s="70"/>
      <c r="K30" s="71"/>
    </row>
    <row r="31" spans="1:17" ht="138.75" customHeight="1" thickBot="1" x14ac:dyDescent="0.3">
      <c r="A31" s="333" t="s">
        <v>390</v>
      </c>
      <c r="B31" s="334"/>
      <c r="C31" s="334"/>
      <c r="D31" s="334"/>
      <c r="E31" s="334"/>
      <c r="F31" s="334"/>
      <c r="G31" s="14"/>
    </row>
    <row r="32" spans="1:17" x14ac:dyDescent="0.25">
      <c r="A32" s="41"/>
      <c r="B32" s="42"/>
      <c r="G32" s="14"/>
    </row>
    <row r="33" spans="1:10" x14ac:dyDescent="0.25">
      <c r="A33" s="112"/>
      <c r="B33" s="79"/>
      <c r="C33" s="79"/>
      <c r="D33" s="80"/>
      <c r="E33" s="80"/>
      <c r="F33" s="79"/>
      <c r="G33" s="14"/>
    </row>
    <row r="34" spans="1:10" ht="30" x14ac:dyDescent="0.25">
      <c r="A34" s="120" t="s">
        <v>305</v>
      </c>
      <c r="B34" s="114" t="s">
        <v>278</v>
      </c>
      <c r="C34" s="121">
        <v>2020</v>
      </c>
      <c r="D34" s="121">
        <v>2021</v>
      </c>
      <c r="E34" s="121">
        <v>2022</v>
      </c>
      <c r="F34" s="121" t="s">
        <v>160</v>
      </c>
      <c r="G34" s="14"/>
    </row>
    <row r="35" spans="1:10" x14ac:dyDescent="0.25">
      <c r="A35" s="159" t="s">
        <v>187</v>
      </c>
      <c r="B35" s="160" t="s">
        <v>188</v>
      </c>
      <c r="C35" s="161">
        <v>190</v>
      </c>
      <c r="D35" s="162">
        <v>24.2</v>
      </c>
      <c r="E35" s="163">
        <v>106.488</v>
      </c>
      <c r="F35" s="164">
        <v>3.4003305785123965</v>
      </c>
      <c r="G35" s="14"/>
    </row>
    <row r="36" spans="1:10" x14ac:dyDescent="0.25">
      <c r="A36" s="159" t="s">
        <v>189</v>
      </c>
      <c r="B36" s="160" t="s">
        <v>188</v>
      </c>
      <c r="C36" s="162">
        <v>90.5</v>
      </c>
      <c r="D36" s="161">
        <v>18</v>
      </c>
      <c r="E36" s="162">
        <v>15.965999999999999</v>
      </c>
      <c r="F36" s="164">
        <v>-0.11300000000000004</v>
      </c>
      <c r="G36" s="14"/>
    </row>
    <row r="37" spans="1:10" x14ac:dyDescent="0.25">
      <c r="A37" s="159" t="s">
        <v>190</v>
      </c>
      <c r="B37" s="160" t="s">
        <v>188</v>
      </c>
      <c r="C37" s="161">
        <v>8</v>
      </c>
      <c r="D37" s="161">
        <v>0</v>
      </c>
      <c r="E37" s="162">
        <v>0</v>
      </c>
      <c r="F37" s="164" t="s">
        <v>191</v>
      </c>
      <c r="G37" s="14"/>
    </row>
    <row r="38" spans="1:10" x14ac:dyDescent="0.25">
      <c r="A38" s="159" t="s">
        <v>192</v>
      </c>
      <c r="B38" s="160" t="s">
        <v>188</v>
      </c>
      <c r="C38" s="162">
        <v>0</v>
      </c>
      <c r="D38" s="161">
        <v>0</v>
      </c>
      <c r="E38" s="162">
        <v>867.51</v>
      </c>
      <c r="F38" s="164" t="s">
        <v>191</v>
      </c>
      <c r="G38" s="14"/>
    </row>
    <row r="39" spans="1:10" ht="27.75" customHeight="1" x14ac:dyDescent="0.25">
      <c r="A39" s="159" t="s">
        <v>193</v>
      </c>
      <c r="B39" s="160" t="s">
        <v>288</v>
      </c>
      <c r="C39" s="162">
        <v>575.38700000000006</v>
      </c>
      <c r="D39" s="162">
        <v>82.461600000000004</v>
      </c>
      <c r="E39" s="162">
        <v>989.96399999999994</v>
      </c>
      <c r="F39" s="164">
        <v>11.005151488692919</v>
      </c>
      <c r="G39" s="14"/>
    </row>
    <row r="40" spans="1:10" ht="36.75" customHeight="1" thickBot="1" x14ac:dyDescent="0.3">
      <c r="A40" s="324" t="s">
        <v>351</v>
      </c>
      <c r="B40" s="325"/>
      <c r="C40" s="325"/>
      <c r="D40" s="325"/>
      <c r="E40" s="325"/>
      <c r="F40" s="325"/>
      <c r="G40" s="14"/>
    </row>
    <row r="41" spans="1:10" x14ac:dyDescent="0.25">
      <c r="A41" s="105"/>
      <c r="B41" s="105"/>
      <c r="C41" s="105"/>
      <c r="D41" s="105"/>
      <c r="E41" s="105"/>
      <c r="F41" s="105"/>
      <c r="G41" s="14"/>
    </row>
    <row r="42" spans="1:10" x14ac:dyDescent="0.25">
      <c r="A42" s="106" t="s">
        <v>191</v>
      </c>
      <c r="B42" s="81"/>
      <c r="C42" s="82"/>
      <c r="D42" s="82"/>
      <c r="E42" s="83"/>
      <c r="F42" s="84"/>
      <c r="G42" s="14"/>
    </row>
    <row r="43" spans="1:10" ht="30" x14ac:dyDescent="0.25">
      <c r="A43" s="115" t="s">
        <v>286</v>
      </c>
      <c r="B43" s="114" t="s">
        <v>278</v>
      </c>
      <c r="C43" s="114">
        <v>2020</v>
      </c>
      <c r="D43" s="114">
        <v>2021</v>
      </c>
      <c r="E43" s="114">
        <v>2022</v>
      </c>
      <c r="F43" s="114" t="s">
        <v>160</v>
      </c>
      <c r="G43" s="14"/>
    </row>
    <row r="44" spans="1:10" ht="16.5" x14ac:dyDescent="0.25">
      <c r="A44" s="165" t="s">
        <v>194</v>
      </c>
      <c r="B44" s="166" t="s">
        <v>280</v>
      </c>
      <c r="C44" s="167">
        <v>36.380000000000003</v>
      </c>
      <c r="D44" s="167">
        <v>19.66</v>
      </c>
      <c r="E44" s="167">
        <v>40.14</v>
      </c>
      <c r="F44" s="168">
        <v>1.0411999999999999</v>
      </c>
      <c r="G44" s="14"/>
      <c r="H44" s="72"/>
      <c r="I44" s="72"/>
      <c r="J44" s="72"/>
    </row>
    <row r="45" spans="1:10" ht="16.5" x14ac:dyDescent="0.25">
      <c r="A45" s="165" t="s">
        <v>195</v>
      </c>
      <c r="B45" s="166" t="s">
        <v>281</v>
      </c>
      <c r="C45" s="169">
        <v>5.1000000000000004E-3</v>
      </c>
      <c r="D45" s="169">
        <v>3.0999999999999999E-3</v>
      </c>
      <c r="E45" s="169">
        <v>6.4000000000000003E-3</v>
      </c>
      <c r="F45" s="168">
        <v>1.0974999999999999</v>
      </c>
      <c r="G45" s="14"/>
      <c r="H45" s="73"/>
      <c r="I45" s="73"/>
      <c r="J45" s="73"/>
    </row>
    <row r="46" spans="1:10" ht="16.5" x14ac:dyDescent="0.25">
      <c r="A46" s="165" t="s">
        <v>196</v>
      </c>
      <c r="B46" s="166" t="s">
        <v>282</v>
      </c>
      <c r="C46" s="170">
        <v>8.5242655848931947E-5</v>
      </c>
      <c r="D46" s="170">
        <v>8.5243194530764446E-5</v>
      </c>
      <c r="E46" s="170">
        <v>7.4345000000000007E-5</v>
      </c>
      <c r="F46" s="168">
        <v>-0.1278</v>
      </c>
      <c r="G46" s="14"/>
      <c r="H46" s="72"/>
      <c r="I46" s="72"/>
      <c r="J46" s="72"/>
    </row>
    <row r="47" spans="1:10" ht="16.5" x14ac:dyDescent="0.25">
      <c r="A47" s="165" t="s">
        <v>197</v>
      </c>
      <c r="B47" s="166" t="s">
        <v>280</v>
      </c>
      <c r="C47" s="171">
        <v>0</v>
      </c>
      <c r="D47" s="171">
        <v>4116.2299999999996</v>
      </c>
      <c r="E47" s="171">
        <v>4116.2299999999996</v>
      </c>
      <c r="F47" s="168">
        <v>0</v>
      </c>
      <c r="G47" s="14"/>
      <c r="H47" s="72"/>
      <c r="I47" s="72"/>
      <c r="J47" s="72"/>
    </row>
    <row r="48" spans="1:10" ht="32.25" x14ac:dyDescent="0.25">
      <c r="A48" s="172" t="s">
        <v>283</v>
      </c>
      <c r="B48" s="166" t="s">
        <v>280</v>
      </c>
      <c r="C48" s="171">
        <v>0</v>
      </c>
      <c r="D48" s="171">
        <v>401.75</v>
      </c>
      <c r="E48" s="171">
        <v>401.75</v>
      </c>
      <c r="F48" s="168">
        <v>0</v>
      </c>
      <c r="G48" s="14"/>
      <c r="H48" s="72"/>
      <c r="I48" s="72"/>
      <c r="J48" s="72"/>
    </row>
    <row r="49" spans="1:11" ht="40.5" customHeight="1" thickBot="1" x14ac:dyDescent="0.3">
      <c r="A49" s="326" t="s">
        <v>289</v>
      </c>
      <c r="B49" s="327"/>
      <c r="C49" s="327"/>
      <c r="D49" s="327"/>
      <c r="E49" s="327"/>
      <c r="F49" s="327"/>
      <c r="G49" s="14"/>
      <c r="H49" s="64"/>
    </row>
    <row r="50" spans="1:11" x14ac:dyDescent="0.25">
      <c r="A50" s="43"/>
      <c r="B50" s="44"/>
      <c r="C50" s="44"/>
      <c r="D50" s="44"/>
      <c r="E50" s="44"/>
      <c r="F50" s="44"/>
      <c r="G50" s="14"/>
    </row>
    <row r="51" spans="1:11" x14ac:dyDescent="0.25">
      <c r="A51" s="8"/>
      <c r="G51" s="14"/>
    </row>
    <row r="52" spans="1:11" x14ac:dyDescent="0.25">
      <c r="A52" s="328" t="s">
        <v>198</v>
      </c>
      <c r="B52" s="328"/>
      <c r="C52" s="328"/>
      <c r="D52" s="328"/>
      <c r="E52" s="328"/>
      <c r="F52" s="328"/>
      <c r="G52" s="14"/>
    </row>
    <row r="53" spans="1:11" ht="30" x14ac:dyDescent="0.25">
      <c r="A53" s="116" t="s">
        <v>199</v>
      </c>
      <c r="B53" s="113" t="s">
        <v>278</v>
      </c>
      <c r="C53" s="113">
        <v>2020</v>
      </c>
      <c r="D53" s="113">
        <v>2021</v>
      </c>
      <c r="E53" s="114">
        <v>2022</v>
      </c>
      <c r="F53" s="113" t="s">
        <v>160</v>
      </c>
      <c r="G53" s="14"/>
    </row>
    <row r="54" spans="1:11" ht="19.5" customHeight="1" x14ac:dyDescent="0.25">
      <c r="A54" s="130" t="s">
        <v>200</v>
      </c>
      <c r="B54" s="131" t="s">
        <v>201</v>
      </c>
      <c r="C54" s="173">
        <v>30.99</v>
      </c>
      <c r="D54" s="173">
        <v>29.71</v>
      </c>
      <c r="E54" s="173">
        <v>15.26</v>
      </c>
      <c r="F54" s="158">
        <v>-0.48620000000000002</v>
      </c>
      <c r="G54" s="14"/>
      <c r="H54" s="74"/>
      <c r="I54" s="74"/>
      <c r="J54" s="74"/>
      <c r="K54" s="64"/>
    </row>
    <row r="55" spans="1:11" ht="22.5" customHeight="1" x14ac:dyDescent="0.25">
      <c r="A55" s="130" t="s">
        <v>202</v>
      </c>
      <c r="B55" s="131" t="s">
        <v>203</v>
      </c>
      <c r="C55" s="173">
        <v>6644.64</v>
      </c>
      <c r="D55" s="173">
        <v>7044.03</v>
      </c>
      <c r="E55" s="173">
        <v>6704.39</v>
      </c>
      <c r="F55" s="158">
        <v>-4.82E-2</v>
      </c>
      <c r="G55" s="14"/>
      <c r="H55" s="74"/>
      <c r="I55" s="74"/>
      <c r="J55" s="74"/>
    </row>
    <row r="56" spans="1:11" ht="30" x14ac:dyDescent="0.25">
      <c r="A56" s="130" t="s">
        <v>204</v>
      </c>
      <c r="B56" s="131" t="s">
        <v>205</v>
      </c>
      <c r="C56" s="173">
        <v>168.12</v>
      </c>
      <c r="D56" s="173">
        <v>160.16999999999999</v>
      </c>
      <c r="E56" s="173">
        <v>156.11000000000001</v>
      </c>
      <c r="F56" s="158">
        <v>-2.5399999999999999E-2</v>
      </c>
      <c r="G56" s="14"/>
      <c r="H56" s="74"/>
      <c r="I56" s="74"/>
      <c r="J56" s="74"/>
    </row>
    <row r="57" spans="1:11" ht="21" customHeight="1" x14ac:dyDescent="0.25">
      <c r="A57" s="130" t="s">
        <v>206</v>
      </c>
      <c r="B57" s="131" t="s">
        <v>290</v>
      </c>
      <c r="C57" s="173">
        <v>0.61</v>
      </c>
      <c r="D57" s="173">
        <v>1.23</v>
      </c>
      <c r="E57" s="173">
        <v>0.98</v>
      </c>
      <c r="F57" s="158">
        <v>-0.2054</v>
      </c>
      <c r="G57" s="14"/>
      <c r="H57" s="74"/>
      <c r="I57" s="74"/>
      <c r="J57" s="74"/>
    </row>
    <row r="58" spans="1:11" ht="21.75" customHeight="1" x14ac:dyDescent="0.25">
      <c r="A58" s="130" t="s">
        <v>207</v>
      </c>
      <c r="B58" s="131" t="s">
        <v>290</v>
      </c>
      <c r="C58" s="173">
        <v>11.1</v>
      </c>
      <c r="D58" s="173">
        <v>10.64</v>
      </c>
      <c r="E58" s="173">
        <v>4.68</v>
      </c>
      <c r="F58" s="158">
        <v>-0.56000000000000005</v>
      </c>
      <c r="G58" s="14"/>
      <c r="H58" s="74"/>
      <c r="I58" s="74"/>
      <c r="J58" s="74"/>
    </row>
    <row r="59" spans="1:11" ht="18" customHeight="1" x14ac:dyDescent="0.25">
      <c r="A59" s="130" t="s">
        <v>208</v>
      </c>
      <c r="B59" s="131" t="s">
        <v>290</v>
      </c>
      <c r="C59" s="173">
        <v>0.02</v>
      </c>
      <c r="D59" s="173">
        <v>2.99</v>
      </c>
      <c r="E59" s="173">
        <v>1.66</v>
      </c>
      <c r="F59" s="158">
        <v>-0.44280000000000003</v>
      </c>
      <c r="G59" s="14"/>
      <c r="H59" s="74"/>
      <c r="I59" s="74"/>
      <c r="J59" s="74"/>
    </row>
    <row r="60" spans="1:11" ht="18.75" customHeight="1" x14ac:dyDescent="0.25">
      <c r="A60" s="130" t="s">
        <v>209</v>
      </c>
      <c r="B60" s="443" t="s">
        <v>290</v>
      </c>
      <c r="C60" s="173">
        <v>11.72</v>
      </c>
      <c r="D60" s="173">
        <v>11.87</v>
      </c>
      <c r="E60" s="173">
        <v>5.66</v>
      </c>
      <c r="F60" s="158">
        <v>-0.5232</v>
      </c>
      <c r="G60" s="14"/>
      <c r="H60" s="74"/>
      <c r="I60" s="74"/>
      <c r="J60" s="74"/>
    </row>
    <row r="61" spans="1:11" ht="16.5" x14ac:dyDescent="0.25">
      <c r="A61" s="130" t="s">
        <v>210</v>
      </c>
      <c r="B61" s="131" t="s">
        <v>391</v>
      </c>
      <c r="C61" s="173">
        <v>2.52</v>
      </c>
      <c r="D61" s="173">
        <v>3.52</v>
      </c>
      <c r="E61" s="173">
        <v>3.22</v>
      </c>
      <c r="F61" s="158">
        <v>-8.6900000000000005E-2</v>
      </c>
      <c r="G61" s="14"/>
      <c r="H61" s="74"/>
      <c r="I61" s="74"/>
      <c r="J61" s="74"/>
    </row>
    <row r="62" spans="1:11" ht="18" x14ac:dyDescent="0.25">
      <c r="A62" s="130" t="s">
        <v>211</v>
      </c>
      <c r="B62" s="443" t="s">
        <v>392</v>
      </c>
      <c r="C62" s="173">
        <v>0.06</v>
      </c>
      <c r="D62" s="173">
        <v>0.08</v>
      </c>
      <c r="E62" s="173">
        <v>7.0000000000000007E-2</v>
      </c>
      <c r="F62" s="158">
        <v>-6.5000000000000002E-2</v>
      </c>
      <c r="G62" s="14"/>
      <c r="H62" s="74"/>
      <c r="I62" s="74"/>
      <c r="J62" s="74"/>
    </row>
    <row r="63" spans="1:11" ht="25.5" customHeight="1" x14ac:dyDescent="0.25">
      <c r="A63" s="130" t="s">
        <v>212</v>
      </c>
      <c r="B63" s="131" t="s">
        <v>213</v>
      </c>
      <c r="C63" s="174">
        <v>1542</v>
      </c>
      <c r="D63" s="174">
        <v>1519.4</v>
      </c>
      <c r="E63" s="174">
        <v>2739</v>
      </c>
      <c r="F63" s="158">
        <v>0.80269999999999997</v>
      </c>
      <c r="G63" s="14"/>
      <c r="H63" s="74"/>
      <c r="I63" s="74"/>
      <c r="J63" s="74"/>
    </row>
    <row r="64" spans="1:11" ht="45.75" customHeight="1" thickBot="1" x14ac:dyDescent="0.3">
      <c r="A64" s="318" t="s">
        <v>346</v>
      </c>
      <c r="B64" s="319"/>
      <c r="C64" s="319"/>
      <c r="D64" s="319"/>
      <c r="E64" s="319"/>
      <c r="F64" s="319"/>
      <c r="G64" s="14"/>
    </row>
    <row r="65" spans="1:10" x14ac:dyDescent="0.25">
      <c r="A65" s="134"/>
      <c r="B65" s="135"/>
      <c r="C65" s="135"/>
      <c r="D65" s="135"/>
      <c r="E65" s="135"/>
      <c r="F65" s="135"/>
      <c r="G65" s="14"/>
    </row>
    <row r="66" spans="1:10" x14ac:dyDescent="0.25">
      <c r="A66" s="329"/>
      <c r="B66" s="329"/>
      <c r="C66" s="329"/>
      <c r="D66" s="329"/>
      <c r="E66" s="329"/>
      <c r="F66" s="329"/>
      <c r="G66" s="14"/>
    </row>
    <row r="67" spans="1:10" ht="22.9" customHeight="1" x14ac:dyDescent="0.25">
      <c r="A67" s="317" t="s">
        <v>214</v>
      </c>
      <c r="B67" s="317"/>
      <c r="C67" s="317"/>
      <c r="D67" s="317"/>
      <c r="E67" s="317"/>
      <c r="F67" s="317"/>
      <c r="G67" s="14"/>
    </row>
    <row r="68" spans="1:10" ht="30" x14ac:dyDescent="0.25">
      <c r="A68" s="116" t="s">
        <v>215</v>
      </c>
      <c r="B68" s="113" t="s">
        <v>278</v>
      </c>
      <c r="C68" s="113">
        <v>2020</v>
      </c>
      <c r="D68" s="113">
        <v>2021</v>
      </c>
      <c r="E68" s="114">
        <v>2022</v>
      </c>
      <c r="F68" s="113" t="s">
        <v>160</v>
      </c>
      <c r="G68" s="14"/>
    </row>
    <row r="69" spans="1:10" ht="16.5" x14ac:dyDescent="0.25">
      <c r="A69" s="130" t="s">
        <v>291</v>
      </c>
      <c r="B69" s="131" t="s">
        <v>216</v>
      </c>
      <c r="C69" s="174">
        <v>677</v>
      </c>
      <c r="D69" s="174">
        <v>642</v>
      </c>
      <c r="E69" s="174">
        <v>594</v>
      </c>
      <c r="F69" s="158">
        <v>-7.4399999999999994E-2</v>
      </c>
      <c r="G69" s="14"/>
      <c r="H69" s="75"/>
      <c r="I69" s="75"/>
      <c r="J69" s="75"/>
    </row>
    <row r="70" spans="1:10" ht="16.5" x14ac:dyDescent="0.25">
      <c r="A70" s="130" t="s">
        <v>292</v>
      </c>
      <c r="B70" s="131" t="s">
        <v>216</v>
      </c>
      <c r="C70" s="174">
        <v>53</v>
      </c>
      <c r="D70" s="174">
        <v>50</v>
      </c>
      <c r="E70" s="174">
        <v>46</v>
      </c>
      <c r="F70" s="158">
        <v>-7.3800000000000004E-2</v>
      </c>
      <c r="G70" s="14"/>
      <c r="H70" s="75"/>
      <c r="I70" s="75"/>
      <c r="J70" s="75"/>
    </row>
    <row r="71" spans="1:10" x14ac:dyDescent="0.25">
      <c r="A71" s="130" t="s">
        <v>217</v>
      </c>
      <c r="B71" s="131" t="s">
        <v>216</v>
      </c>
      <c r="C71" s="174">
        <v>35</v>
      </c>
      <c r="D71" s="174">
        <v>33</v>
      </c>
      <c r="E71" s="174">
        <v>31</v>
      </c>
      <c r="F71" s="158">
        <v>-7.4300000000000005E-2</v>
      </c>
      <c r="G71" s="14"/>
      <c r="H71" s="75"/>
      <c r="I71" s="75"/>
      <c r="J71" s="75"/>
    </row>
    <row r="72" spans="1:10" ht="49.5" customHeight="1" thickBot="1" x14ac:dyDescent="0.3">
      <c r="A72" s="318" t="s">
        <v>347</v>
      </c>
      <c r="B72" s="319"/>
      <c r="C72" s="319"/>
      <c r="D72" s="319"/>
      <c r="E72" s="319"/>
      <c r="F72" s="319"/>
      <c r="G72" s="14"/>
    </row>
    <row r="73" spans="1:10" x14ac:dyDescent="0.25">
      <c r="A73" s="145"/>
      <c r="B73" s="146"/>
      <c r="C73" s="146"/>
      <c r="D73" s="146"/>
      <c r="E73" s="146"/>
      <c r="F73" s="146"/>
      <c r="G73" s="14"/>
    </row>
    <row r="74" spans="1:10" ht="15" customHeight="1" x14ac:dyDescent="0.25">
      <c r="A74" s="336" t="s">
        <v>191</v>
      </c>
      <c r="B74" s="337"/>
      <c r="C74" s="337"/>
      <c r="D74" s="337"/>
      <c r="E74" s="337"/>
      <c r="F74" s="337"/>
      <c r="G74" s="14"/>
    </row>
    <row r="75" spans="1:10" ht="30" x14ac:dyDescent="0.25">
      <c r="A75" s="116" t="s">
        <v>218</v>
      </c>
      <c r="B75" s="113" t="s">
        <v>278</v>
      </c>
      <c r="C75" s="113">
        <v>2020</v>
      </c>
      <c r="D75" s="113">
        <v>2021</v>
      </c>
      <c r="E75" s="114">
        <v>2022</v>
      </c>
      <c r="F75" s="113" t="s">
        <v>160</v>
      </c>
      <c r="G75" s="14"/>
    </row>
    <row r="76" spans="1:10" ht="17.25" x14ac:dyDescent="0.25">
      <c r="A76" s="130" t="s">
        <v>219</v>
      </c>
      <c r="B76" s="131" t="s">
        <v>293</v>
      </c>
      <c r="C76" s="174">
        <v>54691.18</v>
      </c>
      <c r="D76" s="174">
        <v>62321.716773410728</v>
      </c>
      <c r="E76" s="174">
        <v>54460</v>
      </c>
      <c r="F76" s="158">
        <v>-0.12609999999999999</v>
      </c>
      <c r="G76" s="14"/>
    </row>
    <row r="77" spans="1:10" ht="17.25" x14ac:dyDescent="0.25">
      <c r="A77" s="130" t="s">
        <v>220</v>
      </c>
      <c r="B77" s="131" t="s">
        <v>294</v>
      </c>
      <c r="C77" s="174">
        <v>7.6055041023501602</v>
      </c>
      <c r="D77" s="174">
        <v>9.7256112318056687</v>
      </c>
      <c r="E77" s="174">
        <v>8.7331622835150746</v>
      </c>
      <c r="F77" s="158">
        <v>-0.10199999999999999</v>
      </c>
      <c r="G77" s="14"/>
    </row>
    <row r="78" spans="1:10" ht="17.25" x14ac:dyDescent="0.25">
      <c r="A78" s="130" t="s">
        <v>221</v>
      </c>
      <c r="B78" s="131" t="s">
        <v>295</v>
      </c>
      <c r="C78" s="174">
        <v>0.19242822360458242</v>
      </c>
      <c r="D78" s="174">
        <v>0.22115107230266545</v>
      </c>
      <c r="E78" s="174">
        <v>0.20334856767332796</v>
      </c>
      <c r="F78" s="158">
        <v>-8.0500000000000002E-2</v>
      </c>
      <c r="G78" s="14"/>
    </row>
    <row r="79" spans="1:10" ht="38.25" customHeight="1" thickBot="1" x14ac:dyDescent="0.3">
      <c r="A79" s="318" t="s">
        <v>348</v>
      </c>
      <c r="B79" s="319"/>
      <c r="C79" s="319"/>
      <c r="D79" s="319"/>
      <c r="E79" s="319"/>
      <c r="F79" s="319"/>
      <c r="G79" s="14"/>
    </row>
    <row r="80" spans="1:10" x14ac:dyDescent="0.25">
      <c r="A80" s="7"/>
      <c r="B80" s="7"/>
      <c r="C80" s="7"/>
      <c r="D80" s="7"/>
      <c r="E80" s="7"/>
      <c r="F80" s="7"/>
      <c r="G80" s="14"/>
    </row>
    <row r="81" spans="1:7" x14ac:dyDescent="0.25">
      <c r="A81" s="45"/>
      <c r="B81" s="5"/>
      <c r="C81" s="5"/>
      <c r="D81" s="6"/>
      <c r="E81" s="6"/>
      <c r="F81" s="5"/>
      <c r="G81" s="14"/>
    </row>
    <row r="82" spans="1:7" ht="30" x14ac:dyDescent="0.25">
      <c r="A82" s="116" t="s">
        <v>222</v>
      </c>
      <c r="B82" s="113" t="s">
        <v>278</v>
      </c>
      <c r="C82" s="113">
        <v>2020</v>
      </c>
      <c r="D82" s="113">
        <v>2021</v>
      </c>
      <c r="E82" s="114">
        <v>2022</v>
      </c>
      <c r="F82" s="113" t="s">
        <v>160</v>
      </c>
      <c r="G82" s="14"/>
    </row>
    <row r="83" spans="1:7" x14ac:dyDescent="0.25">
      <c r="A83" s="130" t="s">
        <v>223</v>
      </c>
      <c r="B83" s="131" t="s">
        <v>188</v>
      </c>
      <c r="C83" s="174">
        <v>247188</v>
      </c>
      <c r="D83" s="174">
        <v>209243</v>
      </c>
      <c r="E83" s="174">
        <v>129850</v>
      </c>
      <c r="F83" s="158">
        <v>-0.37940000000000002</v>
      </c>
      <c r="G83" s="14"/>
    </row>
    <row r="84" spans="1:7" x14ac:dyDescent="0.25">
      <c r="A84" s="130" t="s">
        <v>224</v>
      </c>
      <c r="B84" s="131" t="s">
        <v>225</v>
      </c>
      <c r="C84" s="174">
        <v>34.369999999999997</v>
      </c>
      <c r="D84" s="174">
        <v>32.65</v>
      </c>
      <c r="E84" s="174">
        <v>20.82</v>
      </c>
      <c r="F84" s="158">
        <v>-0.36230000000000001</v>
      </c>
      <c r="G84" s="14"/>
    </row>
    <row r="85" spans="1:7" ht="16.5" customHeight="1" x14ac:dyDescent="0.25">
      <c r="A85" s="130" t="s">
        <v>226</v>
      </c>
      <c r="B85" s="131" t="s">
        <v>167</v>
      </c>
      <c r="C85" s="174">
        <v>100</v>
      </c>
      <c r="D85" s="174">
        <v>100</v>
      </c>
      <c r="E85" s="174">
        <v>100</v>
      </c>
      <c r="F85" s="158">
        <v>0</v>
      </c>
      <c r="G85" s="14"/>
    </row>
    <row r="86" spans="1:7" x14ac:dyDescent="0.25">
      <c r="G86" s="14"/>
    </row>
    <row r="87" spans="1:7" x14ac:dyDescent="0.25">
      <c r="A87" s="46"/>
      <c r="B87" s="46"/>
      <c r="C87" s="46"/>
      <c r="D87" s="46"/>
      <c r="E87" s="46"/>
      <c r="F87" s="46"/>
      <c r="G87" s="14"/>
    </row>
    <row r="88" spans="1:7" ht="39.75" customHeight="1" x14ac:dyDescent="0.25">
      <c r="A88" s="338" t="s">
        <v>227</v>
      </c>
      <c r="B88" s="339"/>
      <c r="C88" s="339"/>
      <c r="D88" s="339"/>
      <c r="E88" s="339"/>
      <c r="F88" s="339"/>
      <c r="G88" s="14"/>
    </row>
    <row r="89" spans="1:7" ht="30" x14ac:dyDescent="0.25">
      <c r="A89" s="183" t="s">
        <v>228</v>
      </c>
      <c r="B89" s="184" t="s">
        <v>278</v>
      </c>
      <c r="C89" s="184">
        <v>2020</v>
      </c>
      <c r="D89" s="184">
        <v>2021</v>
      </c>
      <c r="E89" s="185">
        <v>2022</v>
      </c>
      <c r="F89" s="184" t="s">
        <v>160</v>
      </c>
      <c r="G89" s="14"/>
    </row>
    <row r="90" spans="1:7" ht="15" customHeight="1" x14ac:dyDescent="0.25">
      <c r="A90" s="175" t="s">
        <v>229</v>
      </c>
      <c r="B90" s="176" t="s">
        <v>188</v>
      </c>
      <c r="C90" s="191">
        <v>150475.29999999999</v>
      </c>
      <c r="D90" s="191">
        <v>265541.67</v>
      </c>
      <c r="E90" s="191">
        <v>356535.41</v>
      </c>
      <c r="F90" s="192">
        <v>0.3427</v>
      </c>
      <c r="G90" s="14"/>
    </row>
    <row r="91" spans="1:7" x14ac:dyDescent="0.25">
      <c r="A91" s="130" t="s">
        <v>230</v>
      </c>
      <c r="B91" s="131" t="s">
        <v>188</v>
      </c>
      <c r="C91" s="132">
        <v>86938.4</v>
      </c>
      <c r="D91" s="132">
        <v>46643.240000000005</v>
      </c>
      <c r="E91" s="132">
        <v>83754.600000000006</v>
      </c>
      <c r="F91" s="133">
        <v>0.747</v>
      </c>
      <c r="G91" s="14"/>
    </row>
    <row r="92" spans="1:7" x14ac:dyDescent="0.25">
      <c r="A92" s="130" t="s">
        <v>231</v>
      </c>
      <c r="B92" s="131" t="s">
        <v>188</v>
      </c>
      <c r="C92" s="132">
        <v>237413.69999999998</v>
      </c>
      <c r="D92" s="132">
        <v>312184.90999999997</v>
      </c>
      <c r="E92" s="132">
        <v>440290.00999999995</v>
      </c>
      <c r="F92" s="133">
        <v>0.41039999999999999</v>
      </c>
      <c r="G92" s="14"/>
    </row>
    <row r="93" spans="1:7" x14ac:dyDescent="0.25">
      <c r="A93" s="130" t="s">
        <v>242</v>
      </c>
      <c r="B93" s="131" t="s">
        <v>188</v>
      </c>
      <c r="C93" s="132">
        <v>0</v>
      </c>
      <c r="D93" s="132">
        <v>861182.79</v>
      </c>
      <c r="E93" s="132">
        <v>861182.79000000015</v>
      </c>
      <c r="F93" s="133">
        <v>0</v>
      </c>
      <c r="G93" s="14"/>
    </row>
    <row r="94" spans="1:7" ht="15" customHeight="1" x14ac:dyDescent="0.25">
      <c r="A94" s="130" t="s">
        <v>232</v>
      </c>
      <c r="B94" s="131" t="s">
        <v>188</v>
      </c>
      <c r="C94" s="132">
        <v>237413.69999999998</v>
      </c>
      <c r="D94" s="132">
        <v>1173367.7000000002</v>
      </c>
      <c r="E94" s="132">
        <v>1301472.8</v>
      </c>
      <c r="F94" s="133">
        <v>0.10920000000000001</v>
      </c>
      <c r="G94" s="14"/>
    </row>
    <row r="95" spans="1:7" ht="30" x14ac:dyDescent="0.25">
      <c r="A95" s="130" t="s">
        <v>233</v>
      </c>
      <c r="B95" s="131" t="s">
        <v>167</v>
      </c>
      <c r="C95" s="132">
        <v>0</v>
      </c>
      <c r="D95" s="193">
        <v>0.2661</v>
      </c>
      <c r="E95" s="193">
        <v>0.33829999999999999</v>
      </c>
      <c r="F95" s="133">
        <v>0.27150000000000002</v>
      </c>
      <c r="G95" s="14"/>
    </row>
    <row r="96" spans="1:7" ht="70.5" customHeight="1" thickBot="1" x14ac:dyDescent="0.3">
      <c r="A96" s="320" t="s">
        <v>383</v>
      </c>
      <c r="B96" s="321"/>
      <c r="C96" s="321"/>
      <c r="D96" s="321"/>
      <c r="E96" s="321"/>
      <c r="F96" s="321"/>
      <c r="G96" s="14"/>
    </row>
    <row r="97" spans="1:8" ht="9" customHeight="1" x14ac:dyDescent="0.25">
      <c r="A97" s="322"/>
      <c r="B97" s="322"/>
      <c r="C97" s="322"/>
      <c r="D97" s="322"/>
      <c r="E97" s="322"/>
      <c r="F97" s="322"/>
      <c r="G97" s="14"/>
    </row>
    <row r="98" spans="1:8" ht="30" x14ac:dyDescent="0.25">
      <c r="A98" s="116" t="s">
        <v>234</v>
      </c>
      <c r="B98" s="113" t="s">
        <v>278</v>
      </c>
      <c r="C98" s="113">
        <v>2020</v>
      </c>
      <c r="D98" s="113">
        <v>2021</v>
      </c>
      <c r="E98" s="114">
        <v>2022</v>
      </c>
      <c r="F98" s="113" t="s">
        <v>160</v>
      </c>
      <c r="G98" s="14"/>
    </row>
    <row r="99" spans="1:8" ht="17.25" x14ac:dyDescent="0.25">
      <c r="A99" s="157" t="s">
        <v>343</v>
      </c>
      <c r="B99" s="131" t="s">
        <v>235</v>
      </c>
      <c r="C99" s="132">
        <v>1</v>
      </c>
      <c r="D99" s="132">
        <v>29</v>
      </c>
      <c r="E99" s="132">
        <v>2</v>
      </c>
      <c r="F99" s="133">
        <v>-0.93100000000000005</v>
      </c>
      <c r="G99" s="14"/>
    </row>
    <row r="100" spans="1:8" ht="17.25" x14ac:dyDescent="0.25">
      <c r="A100" s="157" t="s">
        <v>350</v>
      </c>
      <c r="B100" s="131" t="s">
        <v>235</v>
      </c>
      <c r="C100" s="132">
        <v>3787</v>
      </c>
      <c r="D100" s="132">
        <v>958</v>
      </c>
      <c r="E100" s="132">
        <v>862</v>
      </c>
      <c r="F100" s="133">
        <v>-0.1002</v>
      </c>
      <c r="G100" s="14"/>
    </row>
    <row r="101" spans="1:8" x14ac:dyDescent="0.25">
      <c r="A101" s="130" t="s">
        <v>236</v>
      </c>
      <c r="B101" s="131" t="s">
        <v>188</v>
      </c>
      <c r="C101" s="132">
        <v>3237</v>
      </c>
      <c r="D101" s="132">
        <v>659</v>
      </c>
      <c r="E101" s="132">
        <v>672.24</v>
      </c>
      <c r="F101" s="133">
        <v>2.01E-2</v>
      </c>
      <c r="G101" s="14"/>
    </row>
    <row r="102" spans="1:8" ht="27.75" customHeight="1" thickBot="1" x14ac:dyDescent="0.3">
      <c r="A102" s="318" t="s">
        <v>344</v>
      </c>
      <c r="B102" s="323"/>
      <c r="C102" s="323"/>
      <c r="D102" s="323"/>
      <c r="E102" s="323"/>
      <c r="F102" s="323"/>
      <c r="G102" s="14"/>
    </row>
    <row r="103" spans="1:8" ht="11.25" customHeight="1" x14ac:dyDescent="0.25">
      <c r="A103" s="117"/>
      <c r="B103" s="147"/>
      <c r="C103" s="147"/>
      <c r="D103" s="147"/>
      <c r="E103" s="147"/>
      <c r="F103" s="147"/>
      <c r="G103" s="14"/>
    </row>
    <row r="104" spans="1:8" ht="30" x14ac:dyDescent="0.25">
      <c r="A104" s="116" t="s">
        <v>237</v>
      </c>
      <c r="B104" s="113" t="s">
        <v>278</v>
      </c>
      <c r="C104" s="113">
        <v>2020</v>
      </c>
      <c r="D104" s="113">
        <v>2021</v>
      </c>
      <c r="E104" s="114" t="s">
        <v>349</v>
      </c>
      <c r="F104" s="113" t="s">
        <v>160</v>
      </c>
      <c r="G104" s="14"/>
    </row>
    <row r="105" spans="1:8" x14ac:dyDescent="0.25">
      <c r="A105" s="130" t="s">
        <v>238</v>
      </c>
      <c r="B105" s="131" t="s">
        <v>188</v>
      </c>
      <c r="C105" s="132">
        <v>147105</v>
      </c>
      <c r="D105" s="132">
        <v>241719.47</v>
      </c>
      <c r="E105" s="132">
        <v>331975.46999999997</v>
      </c>
      <c r="F105" s="133">
        <v>0.37340000000000001</v>
      </c>
      <c r="G105" s="14"/>
      <c r="H105" s="76"/>
    </row>
    <row r="106" spans="1:8" ht="30" x14ac:dyDescent="0.25">
      <c r="A106" s="130" t="s">
        <v>239</v>
      </c>
      <c r="B106" s="131" t="s">
        <v>167</v>
      </c>
      <c r="C106" s="194">
        <v>0.59509999999999996</v>
      </c>
      <c r="D106" s="194">
        <v>1.1552</v>
      </c>
      <c r="E106" s="194">
        <v>2.5566</v>
      </c>
      <c r="F106" s="133">
        <v>1.2131000000000001</v>
      </c>
      <c r="G106" s="14"/>
      <c r="H106" s="76"/>
    </row>
    <row r="107" spans="1:8" x14ac:dyDescent="0.25">
      <c r="A107" s="130" t="s">
        <v>240</v>
      </c>
      <c r="B107" s="131" t="s">
        <v>188</v>
      </c>
      <c r="C107" s="132">
        <v>133.30000000000001</v>
      </c>
      <c r="D107" s="132">
        <v>23163.200000000001</v>
      </c>
      <c r="E107" s="132">
        <v>23887.7</v>
      </c>
      <c r="F107" s="133">
        <v>3.1300000000000001E-2</v>
      </c>
      <c r="G107" s="14"/>
      <c r="H107" s="68"/>
    </row>
    <row r="108" spans="1:8" s="77" customFormat="1" ht="45.75" customHeight="1" thickBot="1" x14ac:dyDescent="0.25">
      <c r="A108" s="315" t="s">
        <v>384</v>
      </c>
      <c r="B108" s="316"/>
      <c r="C108" s="316"/>
      <c r="D108" s="316"/>
      <c r="E108" s="316"/>
      <c r="F108" s="316"/>
      <c r="G108" s="47"/>
    </row>
    <row r="109" spans="1:8" s="77" customFormat="1" ht="6.75" customHeight="1" x14ac:dyDescent="0.2">
      <c r="A109" s="117"/>
      <c r="B109" s="148"/>
      <c r="C109" s="148"/>
      <c r="D109" s="148"/>
      <c r="E109" s="148"/>
      <c r="F109" s="148"/>
      <c r="G109" s="47"/>
    </row>
    <row r="110" spans="1:8" ht="30" x14ac:dyDescent="0.25">
      <c r="A110" s="116" t="s">
        <v>241</v>
      </c>
      <c r="B110" s="113" t="s">
        <v>278</v>
      </c>
      <c r="C110" s="113">
        <v>2020</v>
      </c>
      <c r="D110" s="113">
        <v>2021</v>
      </c>
      <c r="E110" s="114" t="s">
        <v>349</v>
      </c>
      <c r="F110" s="113" t="s">
        <v>160</v>
      </c>
      <c r="G110" s="14"/>
    </row>
    <row r="111" spans="1:8" ht="19.5" customHeight="1" x14ac:dyDescent="0.25">
      <c r="A111" s="130" t="s">
        <v>242</v>
      </c>
      <c r="B111" s="131" t="s">
        <v>188</v>
      </c>
      <c r="C111" s="132">
        <v>0</v>
      </c>
      <c r="D111" s="132">
        <v>861182.79000000015</v>
      </c>
      <c r="E111" s="132">
        <v>861182.79000000015</v>
      </c>
      <c r="F111" s="133">
        <v>0</v>
      </c>
      <c r="G111" s="14"/>
    </row>
    <row r="112" spans="1:8" ht="27.75" customHeight="1" thickBot="1" x14ac:dyDescent="0.3">
      <c r="A112" s="315" t="s">
        <v>385</v>
      </c>
      <c r="B112" s="316"/>
      <c r="C112" s="316"/>
      <c r="D112" s="316"/>
      <c r="E112" s="316"/>
      <c r="F112" s="316"/>
      <c r="G112" s="14"/>
    </row>
    <row r="113" spans="1:9" x14ac:dyDescent="0.25">
      <c r="A113" s="117"/>
      <c r="B113" s="148"/>
      <c r="C113" s="148"/>
      <c r="D113" s="148"/>
      <c r="E113" s="148"/>
      <c r="F113" s="148"/>
      <c r="G113" s="14"/>
    </row>
    <row r="114" spans="1:9" ht="30" x14ac:dyDescent="0.25">
      <c r="A114" s="116" t="s">
        <v>243</v>
      </c>
      <c r="B114" s="113" t="s">
        <v>278</v>
      </c>
      <c r="C114" s="113">
        <v>2020</v>
      </c>
      <c r="D114" s="113">
        <v>2021</v>
      </c>
      <c r="E114" s="114">
        <v>2022</v>
      </c>
      <c r="F114" s="113" t="s">
        <v>160</v>
      </c>
      <c r="G114" s="14"/>
    </row>
    <row r="115" spans="1:9" x14ac:dyDescent="0.25">
      <c r="A115" s="130" t="s">
        <v>244</v>
      </c>
      <c r="B115" s="131" t="s">
        <v>188</v>
      </c>
      <c r="C115" s="132">
        <v>59510</v>
      </c>
      <c r="D115" s="132">
        <v>40700.94</v>
      </c>
      <c r="E115" s="132">
        <v>60524</v>
      </c>
      <c r="F115" s="133">
        <v>0.48699999999999999</v>
      </c>
      <c r="G115" s="14"/>
      <c r="H115" s="78"/>
      <c r="I115" s="68"/>
    </row>
    <row r="116" spans="1:9" x14ac:dyDescent="0.25">
      <c r="A116" s="130" t="s">
        <v>244</v>
      </c>
      <c r="B116" s="131" t="s">
        <v>245</v>
      </c>
      <c r="C116" s="132">
        <v>3592</v>
      </c>
      <c r="D116" s="132">
        <v>3203</v>
      </c>
      <c r="E116" s="132">
        <v>3312</v>
      </c>
      <c r="F116" s="133">
        <v>3.4000000000000002E-2</v>
      </c>
      <c r="G116" s="14"/>
      <c r="H116" s="78"/>
      <c r="I116" s="68"/>
    </row>
    <row r="117" spans="1:9" x14ac:dyDescent="0.25">
      <c r="A117" s="130" t="s">
        <v>246</v>
      </c>
      <c r="B117" s="131" t="s">
        <v>245</v>
      </c>
      <c r="C117" s="132">
        <v>2001</v>
      </c>
      <c r="D117" s="132">
        <v>1841</v>
      </c>
      <c r="E117" s="132">
        <v>871</v>
      </c>
      <c r="F117" s="133">
        <v>-0.52690000000000003</v>
      </c>
      <c r="G117" s="14"/>
      <c r="H117" s="78"/>
      <c r="I117" s="68"/>
    </row>
    <row r="118" spans="1:9" x14ac:dyDescent="0.25">
      <c r="A118" s="130" t="s">
        <v>246</v>
      </c>
      <c r="B118" s="131" t="s">
        <v>188</v>
      </c>
      <c r="C118" s="132">
        <v>0</v>
      </c>
      <c r="D118" s="132">
        <v>6063</v>
      </c>
      <c r="E118" s="132">
        <v>5147</v>
      </c>
      <c r="F118" s="133">
        <v>-0.15110000000000001</v>
      </c>
      <c r="G118" s="14"/>
      <c r="H118" s="78"/>
      <c r="I118" s="68"/>
    </row>
    <row r="119" spans="1:9" ht="48" customHeight="1" thickBot="1" x14ac:dyDescent="0.3">
      <c r="A119" s="315" t="s">
        <v>386</v>
      </c>
      <c r="B119" s="316"/>
      <c r="C119" s="316"/>
      <c r="D119" s="316"/>
      <c r="E119" s="316"/>
      <c r="F119" s="316"/>
      <c r="G119" s="14"/>
    </row>
    <row r="120" spans="1:9" x14ac:dyDescent="0.25">
      <c r="A120" s="117"/>
      <c r="B120" s="148"/>
      <c r="C120" s="148"/>
      <c r="D120" s="148"/>
      <c r="E120" s="148"/>
      <c r="F120" s="148"/>
      <c r="G120" s="14"/>
    </row>
    <row r="121" spans="1:9" ht="30" x14ac:dyDescent="0.25">
      <c r="A121" s="116" t="s">
        <v>247</v>
      </c>
      <c r="B121" s="113" t="s">
        <v>278</v>
      </c>
      <c r="C121" s="113">
        <v>2020</v>
      </c>
      <c r="D121" s="113">
        <v>2021</v>
      </c>
      <c r="E121" s="114">
        <v>2022</v>
      </c>
      <c r="F121" s="113" t="s">
        <v>160</v>
      </c>
    </row>
    <row r="122" spans="1:9" x14ac:dyDescent="0.25">
      <c r="A122" s="130" t="s">
        <v>248</v>
      </c>
      <c r="B122" s="131" t="s">
        <v>188</v>
      </c>
      <c r="C122" s="132">
        <v>26831</v>
      </c>
      <c r="D122" s="132">
        <v>5091</v>
      </c>
      <c r="E122" s="132">
        <v>22732</v>
      </c>
      <c r="F122" s="133">
        <v>3.4651000000000001</v>
      </c>
      <c r="H122" s="78"/>
    </row>
    <row r="123" spans="1:9" x14ac:dyDescent="0.25">
      <c r="A123" s="130" t="s">
        <v>249</v>
      </c>
      <c r="B123" s="131" t="s">
        <v>188</v>
      </c>
      <c r="C123" s="132">
        <v>400</v>
      </c>
      <c r="D123" s="132">
        <v>460</v>
      </c>
      <c r="E123" s="132">
        <v>281</v>
      </c>
      <c r="F123" s="133">
        <v>-0.3891</v>
      </c>
      <c r="H123" s="78"/>
    </row>
    <row r="124" spans="1:9" ht="15.75" thickBot="1" x14ac:dyDescent="0.3">
      <c r="A124" s="177" t="s">
        <v>250</v>
      </c>
      <c r="B124" s="178" t="s">
        <v>188</v>
      </c>
      <c r="C124" s="195">
        <v>197.4</v>
      </c>
      <c r="D124" s="195">
        <v>391.3</v>
      </c>
      <c r="E124" s="195">
        <v>217.6</v>
      </c>
      <c r="F124" s="196">
        <v>-0.44390000000000002</v>
      </c>
      <c r="H124" s="78"/>
    </row>
    <row r="125" spans="1:9" x14ac:dyDescent="0.25">
      <c r="A125" s="79"/>
      <c r="B125" s="79"/>
      <c r="C125" s="79"/>
      <c r="D125" s="79"/>
      <c r="E125" s="79"/>
      <c r="F125" s="79"/>
    </row>
    <row r="126" spans="1:9" ht="30" x14ac:dyDescent="0.25">
      <c r="A126" s="116" t="s">
        <v>251</v>
      </c>
      <c r="B126" s="113" t="s">
        <v>278</v>
      </c>
      <c r="C126" s="113">
        <v>2020</v>
      </c>
      <c r="D126" s="113">
        <v>2021</v>
      </c>
      <c r="E126" s="114">
        <v>2022</v>
      </c>
      <c r="F126" s="113" t="s">
        <v>160</v>
      </c>
    </row>
    <row r="127" spans="1:9" x14ac:dyDescent="0.25">
      <c r="A127" s="130" t="s">
        <v>252</v>
      </c>
      <c r="B127" s="131" t="s">
        <v>253</v>
      </c>
      <c r="C127" s="132">
        <v>7191</v>
      </c>
      <c r="D127" s="132">
        <v>6408</v>
      </c>
      <c r="E127" s="132">
        <v>6236</v>
      </c>
      <c r="F127" s="133">
        <v>-2.6800000000000001E-2</v>
      </c>
    </row>
    <row r="128" spans="1:9" ht="17.25" x14ac:dyDescent="0.25">
      <c r="A128" s="130" t="s">
        <v>254</v>
      </c>
      <c r="B128" s="131" t="s">
        <v>296</v>
      </c>
      <c r="C128" s="132">
        <v>284216</v>
      </c>
      <c r="D128" s="132">
        <v>281806.08000000002</v>
      </c>
      <c r="E128" s="132">
        <v>267816</v>
      </c>
      <c r="F128" s="133">
        <v>-4.9599999999999998E-2</v>
      </c>
    </row>
    <row r="129" spans="1:6" x14ac:dyDescent="0.25">
      <c r="A129" s="79"/>
      <c r="B129" s="79"/>
      <c r="C129" s="79"/>
      <c r="D129" s="79"/>
      <c r="E129" s="79"/>
      <c r="F129" s="79"/>
    </row>
    <row r="130" spans="1:6" ht="15.75" thickBot="1" x14ac:dyDescent="0.3">
      <c r="A130" s="79"/>
      <c r="B130" s="79"/>
      <c r="C130" s="79"/>
      <c r="D130" s="79"/>
      <c r="E130" s="79"/>
      <c r="F130" s="79"/>
    </row>
    <row r="131" spans="1:6" ht="27" customHeight="1" thickBot="1" x14ac:dyDescent="0.3">
      <c r="A131" s="330" t="s">
        <v>277</v>
      </c>
      <c r="B131" s="330"/>
      <c r="C131" s="330"/>
      <c r="D131" s="330"/>
      <c r="E131" s="330"/>
      <c r="F131" s="330"/>
    </row>
  </sheetData>
  <mergeCells count="29">
    <mergeCell ref="A131:F131"/>
    <mergeCell ref="A2:F2"/>
    <mergeCell ref="H2:M2"/>
    <mergeCell ref="H3:I3"/>
    <mergeCell ref="A10:F10"/>
    <mergeCell ref="H10:M10"/>
    <mergeCell ref="A13:F13"/>
    <mergeCell ref="H13:M13"/>
    <mergeCell ref="H14:I14"/>
    <mergeCell ref="A21:F21"/>
    <mergeCell ref="H21:M21"/>
    <mergeCell ref="A74:F74"/>
    <mergeCell ref="A79:F79"/>
    <mergeCell ref="A88:F88"/>
    <mergeCell ref="A24:F24"/>
    <mergeCell ref="A31:F31"/>
    <mergeCell ref="A40:F40"/>
    <mergeCell ref="A49:F49"/>
    <mergeCell ref="A52:F52"/>
    <mergeCell ref="A64:F64"/>
    <mergeCell ref="A66:F66"/>
    <mergeCell ref="A119:F119"/>
    <mergeCell ref="A67:F67"/>
    <mergeCell ref="A72:F72"/>
    <mergeCell ref="A96:F96"/>
    <mergeCell ref="A112:F112"/>
    <mergeCell ref="A97:F97"/>
    <mergeCell ref="A102:F102"/>
    <mergeCell ref="A108:F108"/>
  </mergeCells>
  <pageMargins left="0.70866141732283472" right="0.70866141732283472" top="0.74803149606299213" bottom="0.74803149606299213" header="0.31496062992125984" footer="0.31496062992125984"/>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5AEC-7C73-4DA2-8701-F25FD54E9C76}">
  <sheetPr codeName="Sheet3">
    <pageSetUpPr fitToPage="1"/>
  </sheetPr>
  <dimension ref="A1:XEZ233"/>
  <sheetViews>
    <sheetView showGridLines="0" zoomScale="80" zoomScaleNormal="80" workbookViewId="0">
      <selection activeCell="A2" sqref="A2:D2"/>
    </sheetView>
  </sheetViews>
  <sheetFormatPr defaultRowHeight="15" x14ac:dyDescent="0.25"/>
  <cols>
    <col min="1" max="1" width="43.5703125" style="17" customWidth="1"/>
    <col min="2" max="2" width="27" style="17" customWidth="1"/>
    <col min="3" max="3" width="25.7109375" style="17" customWidth="1"/>
    <col min="4" max="4" width="18.28515625" style="17" customWidth="1"/>
    <col min="5" max="5" width="19.85546875" style="17" customWidth="1"/>
    <col min="6" max="6" width="22.42578125" style="17" customWidth="1"/>
    <col min="7" max="7" width="20.5703125" style="17" customWidth="1"/>
    <col min="8" max="8" width="20.42578125" style="17" customWidth="1"/>
    <col min="9" max="9" width="18.42578125" style="17" customWidth="1"/>
    <col min="10" max="10" width="19" style="17" customWidth="1"/>
    <col min="11" max="11" width="20.7109375" style="17" customWidth="1"/>
    <col min="12" max="12" width="23" style="17" customWidth="1"/>
    <col min="13" max="13" width="21.42578125" style="17" customWidth="1"/>
    <col min="14" max="14" width="17.140625" style="17" customWidth="1"/>
    <col min="15" max="15" width="15.85546875" style="17" customWidth="1"/>
    <col min="16" max="19" width="13.85546875" style="17" customWidth="1"/>
    <col min="20" max="16384" width="9.140625" style="17"/>
  </cols>
  <sheetData>
    <row r="1" spans="1:15" ht="28.5" customHeight="1" x14ac:dyDescent="0.25">
      <c r="A1" s="328" t="s">
        <v>140</v>
      </c>
      <c r="B1" s="328"/>
      <c r="C1" s="328"/>
      <c r="D1" s="328"/>
      <c r="E1" s="16"/>
      <c r="F1" s="16"/>
      <c r="G1" s="3"/>
      <c r="H1" s="3"/>
      <c r="I1" s="3"/>
      <c r="J1" s="3"/>
      <c r="K1" s="3"/>
      <c r="L1" s="1"/>
      <c r="M1" s="1"/>
      <c r="N1" s="1"/>
      <c r="O1" s="1"/>
    </row>
    <row r="2" spans="1:15" ht="24.95" customHeight="1" x14ac:dyDescent="0.25">
      <c r="A2" s="411" t="s">
        <v>367</v>
      </c>
      <c r="B2" s="412"/>
      <c r="C2" s="412"/>
      <c r="D2" s="412"/>
      <c r="E2" s="16"/>
      <c r="G2" s="3"/>
      <c r="H2" s="3"/>
      <c r="J2" s="3"/>
    </row>
    <row r="3" spans="1:15" ht="24.95" customHeight="1" x14ac:dyDescent="0.25">
      <c r="A3" s="186" t="s">
        <v>19</v>
      </c>
      <c r="B3" s="187" t="s">
        <v>16</v>
      </c>
      <c r="C3" s="188" t="s">
        <v>17</v>
      </c>
      <c r="D3" s="188" t="s">
        <v>15</v>
      </c>
      <c r="E3" s="1"/>
      <c r="F3" s="3"/>
      <c r="G3" s="3"/>
      <c r="H3" s="3"/>
      <c r="J3" s="3"/>
    </row>
    <row r="4" spans="1:15" ht="24.95" customHeight="1" x14ac:dyDescent="0.25">
      <c r="A4" s="180" t="s">
        <v>106</v>
      </c>
      <c r="B4" s="125">
        <v>3903</v>
      </c>
      <c r="C4" s="125">
        <f>7234-2</f>
        <v>7232</v>
      </c>
      <c r="D4" s="126">
        <f>SUM(B4:C4)</f>
        <v>11135</v>
      </c>
      <c r="E4" s="1"/>
      <c r="F4" s="3"/>
      <c r="G4" s="3"/>
      <c r="H4" s="3"/>
      <c r="J4" s="3"/>
    </row>
    <row r="5" spans="1:15" ht="24.95" customHeight="1" x14ac:dyDescent="0.25">
      <c r="A5" s="181" t="s">
        <v>107</v>
      </c>
      <c r="B5" s="127">
        <v>66</v>
      </c>
      <c r="C5" s="127">
        <v>127</v>
      </c>
      <c r="D5" s="128">
        <f>SUM(B5:C5)</f>
        <v>193</v>
      </c>
      <c r="E5" s="1"/>
      <c r="F5" s="3"/>
      <c r="G5" s="3"/>
      <c r="H5" s="3"/>
      <c r="J5" s="3"/>
    </row>
    <row r="6" spans="1:15" ht="24.95" customHeight="1" x14ac:dyDescent="0.25">
      <c r="A6" s="181" t="s">
        <v>108</v>
      </c>
      <c r="B6" s="179">
        <f>SUM(B4:B5)</f>
        <v>3969</v>
      </c>
      <c r="C6" s="179">
        <f>SUM(C4:C5)</f>
        <v>7359</v>
      </c>
      <c r="D6" s="179">
        <f>SUM(D4:D5)</f>
        <v>11328</v>
      </c>
      <c r="E6" s="1"/>
      <c r="F6" s="3"/>
      <c r="G6" s="3"/>
      <c r="H6" s="3"/>
      <c r="J6" s="3"/>
    </row>
    <row r="7" spans="1:15" ht="24.95" customHeight="1" x14ac:dyDescent="0.25">
      <c r="A7" s="119" t="s">
        <v>13</v>
      </c>
      <c r="B7" s="114" t="s">
        <v>16</v>
      </c>
      <c r="C7" s="140" t="s">
        <v>17</v>
      </c>
      <c r="D7" s="141" t="s">
        <v>15</v>
      </c>
      <c r="E7" s="1"/>
      <c r="F7" s="3"/>
      <c r="G7" s="3"/>
      <c r="H7" s="3"/>
      <c r="J7" s="3"/>
    </row>
    <row r="8" spans="1:15" ht="24.95" customHeight="1" x14ac:dyDescent="0.25">
      <c r="A8" s="181" t="s">
        <v>106</v>
      </c>
      <c r="B8" s="179">
        <v>2609</v>
      </c>
      <c r="C8" s="179">
        <v>3573</v>
      </c>
      <c r="D8" s="179">
        <v>6182</v>
      </c>
      <c r="E8" s="1"/>
      <c r="F8" s="3"/>
      <c r="G8" s="3"/>
      <c r="H8" s="3"/>
      <c r="J8" s="3"/>
    </row>
    <row r="9" spans="1:15" ht="24.95" customHeight="1" x14ac:dyDescent="0.25">
      <c r="A9" s="181" t="s">
        <v>107</v>
      </c>
      <c r="B9" s="179">
        <v>53</v>
      </c>
      <c r="C9" s="179">
        <v>33</v>
      </c>
      <c r="D9" s="179">
        <v>86</v>
      </c>
      <c r="E9" s="1"/>
      <c r="F9" s="3"/>
      <c r="G9" s="3"/>
      <c r="H9" s="3"/>
      <c r="J9" s="3"/>
    </row>
    <row r="10" spans="1:15" ht="24.95" customHeight="1" x14ac:dyDescent="0.25">
      <c r="A10" s="181" t="s">
        <v>108</v>
      </c>
      <c r="B10" s="179">
        <v>2662</v>
      </c>
      <c r="C10" s="179">
        <v>3606</v>
      </c>
      <c r="D10" s="179">
        <v>6268</v>
      </c>
      <c r="E10" s="1"/>
      <c r="F10" s="3"/>
      <c r="G10" s="3"/>
      <c r="H10" s="3"/>
      <c r="J10" s="3"/>
    </row>
    <row r="11" spans="1:15" ht="24.95" customHeight="1" x14ac:dyDescent="0.25">
      <c r="A11" s="119" t="s">
        <v>368</v>
      </c>
      <c r="B11" s="114" t="s">
        <v>16</v>
      </c>
      <c r="C11" s="140" t="s">
        <v>17</v>
      </c>
      <c r="D11" s="141" t="s">
        <v>15</v>
      </c>
      <c r="E11" s="1"/>
      <c r="F11" s="3"/>
      <c r="G11" s="3"/>
      <c r="H11" s="3"/>
      <c r="J11" s="3"/>
    </row>
    <row r="12" spans="1:15" ht="24.95" customHeight="1" x14ac:dyDescent="0.25">
      <c r="A12" s="181" t="s">
        <v>106</v>
      </c>
      <c r="B12" s="179">
        <v>1294</v>
      </c>
      <c r="C12" s="179">
        <v>3659</v>
      </c>
      <c r="D12" s="179">
        <f>SUM(B12:C12)</f>
        <v>4953</v>
      </c>
      <c r="E12" s="1"/>
      <c r="F12" s="3"/>
      <c r="G12" s="3"/>
      <c r="H12" s="3"/>
      <c r="J12" s="3"/>
    </row>
    <row r="13" spans="1:15" ht="24.95" customHeight="1" x14ac:dyDescent="0.25">
      <c r="A13" s="181" t="s">
        <v>107</v>
      </c>
      <c r="B13" s="179">
        <v>13</v>
      </c>
      <c r="C13" s="179">
        <v>94</v>
      </c>
      <c r="D13" s="179">
        <f>SUM(B13:C13)</f>
        <v>107</v>
      </c>
      <c r="E13" s="1"/>
      <c r="F13" s="3"/>
      <c r="G13" s="3"/>
      <c r="H13" s="3"/>
      <c r="J13" s="3"/>
    </row>
    <row r="14" spans="1:15" ht="24.95" customHeight="1" x14ac:dyDescent="0.25">
      <c r="A14" s="181" t="s">
        <v>108</v>
      </c>
      <c r="B14" s="179">
        <f>SUM(B12:B13)</f>
        <v>1307</v>
      </c>
      <c r="C14" s="179">
        <f>SUM(C12:C13)</f>
        <v>3753</v>
      </c>
      <c r="D14" s="179">
        <f>SUM(D12:D13)</f>
        <v>5060</v>
      </c>
      <c r="E14" s="3"/>
      <c r="F14" s="3"/>
      <c r="G14" s="3"/>
      <c r="H14" s="3"/>
      <c r="J14" s="3"/>
      <c r="K14" s="3"/>
      <c r="L14" s="1"/>
      <c r="M14" s="1"/>
      <c r="N14" s="1"/>
      <c r="O14" s="1"/>
    </row>
    <row r="15" spans="1:15" ht="42" customHeight="1" thickBot="1" x14ac:dyDescent="0.3">
      <c r="A15" s="324" t="s">
        <v>369</v>
      </c>
      <c r="B15" s="325"/>
      <c r="C15" s="325"/>
      <c r="D15" s="325"/>
      <c r="E15" s="3"/>
      <c r="F15" s="3"/>
      <c r="G15" s="3"/>
      <c r="H15" s="3"/>
      <c r="I15" s="3"/>
      <c r="J15" s="3"/>
      <c r="K15" s="3"/>
      <c r="L15" s="1"/>
      <c r="M15" s="1"/>
      <c r="N15" s="1"/>
      <c r="O15" s="1"/>
    </row>
    <row r="16" spans="1:15" x14ac:dyDescent="0.25">
      <c r="A16" s="3"/>
      <c r="B16" s="3"/>
      <c r="C16" s="3"/>
      <c r="D16" s="3"/>
      <c r="E16" s="3"/>
      <c r="F16" s="3"/>
      <c r="G16" s="3"/>
      <c r="H16" s="3"/>
      <c r="I16" s="3"/>
      <c r="J16" s="3"/>
      <c r="K16" s="3"/>
      <c r="L16" s="1"/>
      <c r="M16" s="1"/>
      <c r="N16" s="1"/>
      <c r="O16" s="1"/>
    </row>
    <row r="17" spans="1:1024 1033:2047 2056:3070 3079:4093 4102:5116 5125:6139 6148:7162 7171:8185 8194:9208 9217:12288 12297:13311 13320:14334 14343:15357 15366:16380" x14ac:dyDescent="0.25">
      <c r="A17" s="3"/>
      <c r="B17" s="3"/>
      <c r="C17" s="3"/>
      <c r="D17" s="3"/>
      <c r="E17" s="3"/>
      <c r="F17" s="3"/>
      <c r="G17" s="3"/>
      <c r="H17" s="3"/>
      <c r="I17" s="3"/>
      <c r="J17" s="3"/>
      <c r="K17" s="3"/>
      <c r="L17" s="1"/>
      <c r="M17" s="1"/>
      <c r="N17" s="1"/>
      <c r="O17" s="1"/>
    </row>
    <row r="18" spans="1:1024 1033:2047 2056:3070 3079:4093 4102:5116 5125:6139 6148:7162 7171:8185 8194:9208 9217:12288 12297:13311 13320:14334 14343:15357 15366:16380" x14ac:dyDescent="0.25">
      <c r="A18" s="377" t="s">
        <v>276</v>
      </c>
      <c r="B18" s="378"/>
      <c r="C18" s="378"/>
      <c r="D18" s="378"/>
      <c r="E18" s="378"/>
      <c r="F18" s="3"/>
      <c r="G18" s="3"/>
      <c r="H18" s="3"/>
      <c r="I18" s="3"/>
      <c r="J18" s="3"/>
      <c r="K18" s="3"/>
      <c r="L18" s="1"/>
      <c r="M18" s="1"/>
      <c r="N18" s="1"/>
      <c r="O18" s="1"/>
    </row>
    <row r="19" spans="1:1024 1033:2047 2056:3070 3079:4093 4102:5116 5125:6139 6148:7162 7171:8185 8194:9208 9217:12288 12297:13311 13320:14334 14343:15357 15366:16380" ht="36.75" customHeight="1" x14ac:dyDescent="0.25">
      <c r="A19" s="391" t="s">
        <v>1</v>
      </c>
      <c r="B19" s="391"/>
      <c r="C19" s="391"/>
      <c r="D19" s="391"/>
      <c r="E19" s="391"/>
      <c r="F19" s="3"/>
      <c r="G19" s="3"/>
      <c r="H19" s="3"/>
      <c r="I19" s="18"/>
      <c r="J19" s="3"/>
      <c r="K19" s="3"/>
      <c r="L19" s="1"/>
      <c r="M19" s="1"/>
      <c r="N19" s="1"/>
      <c r="O19" s="1"/>
    </row>
    <row r="20" spans="1:1024 1033:2047 2056:3070 3079:4093 4102:5116 5125:6139 6148:7162 7171:8185 8194:9208 9217:12288 12297:13311 13320:14334 14343:15357 15366:16380" ht="23.25" customHeight="1" x14ac:dyDescent="0.25">
      <c r="A20" s="397" t="s">
        <v>109</v>
      </c>
      <c r="B20" s="399" t="s">
        <v>110</v>
      </c>
      <c r="C20" s="399"/>
      <c r="D20" s="399" t="s">
        <v>111</v>
      </c>
      <c r="E20" s="400"/>
      <c r="F20" s="3"/>
      <c r="G20" s="3"/>
      <c r="H20" s="3"/>
      <c r="I20" s="3"/>
      <c r="J20" s="3"/>
      <c r="K20" s="3"/>
      <c r="L20" s="1"/>
      <c r="M20" s="1"/>
      <c r="N20" s="1"/>
      <c r="O20" s="1"/>
    </row>
    <row r="21" spans="1:1024 1033:2047 2056:3070 3079:4093 4102:5116 5125:6139 6148:7162 7171:8185 8194:9208 9217:12288 12297:13311 13320:14334 14343:15357 15366:16380" ht="29.25" customHeight="1" x14ac:dyDescent="0.25">
      <c r="A21" s="398"/>
      <c r="B21" s="189" t="s">
        <v>17</v>
      </c>
      <c r="C21" s="189" t="s">
        <v>16</v>
      </c>
      <c r="D21" s="189" t="s">
        <v>17</v>
      </c>
      <c r="E21" s="190" t="s">
        <v>16</v>
      </c>
      <c r="F21" s="3"/>
      <c r="G21" s="3"/>
      <c r="H21" s="3"/>
      <c r="I21" s="3"/>
      <c r="J21" s="3"/>
      <c r="K21" s="3"/>
      <c r="L21" s="1"/>
      <c r="M21" s="1"/>
      <c r="N21" s="1"/>
      <c r="O21" s="1"/>
    </row>
    <row r="22" spans="1:1024 1033:2047 2056:3070 3079:4093 4102:5116 5125:6139 6148:7162 7171:8185 8194:9208 9217:12288 12297:13311 13320:14334 14343:15357 15366:16380" ht="29.25" customHeight="1" x14ac:dyDescent="0.25">
      <c r="A22" s="181" t="s">
        <v>112</v>
      </c>
      <c r="B22" s="179">
        <v>0.31</v>
      </c>
      <c r="C22" s="179">
        <v>0.69</v>
      </c>
      <c r="D22" s="179">
        <v>4</v>
      </c>
      <c r="E22" s="179">
        <v>9</v>
      </c>
      <c r="F22" s="3"/>
      <c r="G22" s="3"/>
      <c r="H22" s="3"/>
      <c r="I22" s="3"/>
      <c r="J22" s="3"/>
      <c r="K22" s="3"/>
      <c r="L22" s="1"/>
      <c r="M22" s="1"/>
      <c r="N22" s="1"/>
      <c r="O22" s="1"/>
    </row>
    <row r="23" spans="1:1024 1033:2047 2056:3070 3079:4093 4102:5116 5125:6139 6148:7162 7171:8185 8194:9208 9217:12288 12297:13311 13320:14334 14343:15357 15366:16380" ht="29.25" customHeight="1" x14ac:dyDescent="0.25">
      <c r="A23" s="181" t="s">
        <v>113</v>
      </c>
      <c r="B23" s="179">
        <v>0.08</v>
      </c>
      <c r="C23" s="179">
        <v>0.92</v>
      </c>
      <c r="D23" s="179">
        <v>1</v>
      </c>
      <c r="E23" s="179">
        <v>11</v>
      </c>
      <c r="F23" s="3"/>
      <c r="G23" s="3"/>
      <c r="H23" s="3"/>
      <c r="I23" s="3"/>
      <c r="J23" s="3"/>
      <c r="K23" s="3"/>
      <c r="L23" s="1"/>
      <c r="M23" s="1"/>
      <c r="N23" s="1"/>
      <c r="O23" s="1"/>
    </row>
    <row r="24" spans="1:1024 1033:2047 2056:3070 3079:4093 4102:5116 5125:6139 6148:7162 7171:8185 8194:9208 9217:12288 12297:13311 13320:14334 14343:15357 15366:16380" x14ac:dyDescent="0.25">
      <c r="A24" s="3"/>
      <c r="B24" s="3"/>
      <c r="C24" s="3"/>
      <c r="D24" s="3"/>
      <c r="E24" s="3"/>
      <c r="F24" s="3"/>
      <c r="G24" s="3"/>
      <c r="H24" s="3"/>
      <c r="I24" s="3"/>
      <c r="J24" s="3"/>
      <c r="K24" s="3"/>
      <c r="L24" s="1"/>
      <c r="M24" s="1"/>
      <c r="N24" s="1"/>
      <c r="O24" s="1"/>
    </row>
    <row r="25" spans="1:1024 1033:2047 2056:3070 3079:4093 4102:5116 5125:6139 6148:7162 7171:8185 8194:9208 9217:12288 12297:13311 13320:14334 14343:15357 15366:16380" x14ac:dyDescent="0.25">
      <c r="A25" s="3"/>
      <c r="B25" s="3"/>
      <c r="C25" s="3"/>
      <c r="D25" s="3"/>
      <c r="E25" s="3"/>
      <c r="F25" s="3"/>
      <c r="G25" s="3"/>
      <c r="H25" s="3"/>
      <c r="I25" s="3"/>
      <c r="J25" s="3"/>
      <c r="K25" s="3"/>
      <c r="L25" s="1"/>
      <c r="M25" s="1"/>
      <c r="N25" s="1"/>
      <c r="O25" s="1"/>
    </row>
    <row r="26" spans="1:1024 1033:2047 2056:3070 3079:4093 4102:5116 5125:6139 6148:7162 7171:8185 8194:9208 9217:12288 12297:13311 13320:14334 14343:15357 15366:16380" ht="32.25" customHeight="1" x14ac:dyDescent="0.25">
      <c r="A26" s="392" t="s">
        <v>2</v>
      </c>
      <c r="B26" s="392"/>
      <c r="C26" s="392"/>
      <c r="D26" s="392"/>
      <c r="E26" s="392"/>
      <c r="F26" s="392"/>
      <c r="G26" s="392"/>
      <c r="H26" s="392"/>
      <c r="I26" s="392"/>
      <c r="J26" s="392"/>
      <c r="K26" s="392"/>
      <c r="L26" s="1"/>
      <c r="M26" s="20"/>
      <c r="N26" s="1"/>
      <c r="O26" s="1"/>
    </row>
    <row r="27" spans="1:1024 1033:2047 2056:3070 3079:4093 4102:5116 5125:6139 6148:7162 7171:8185 8194:9208 9217:12288 12297:13311 13320:14334 14343:15357 15366:16380" ht="24.95" customHeight="1" x14ac:dyDescent="0.25">
      <c r="A27" s="393" t="s">
        <v>20</v>
      </c>
      <c r="B27" s="395" t="s">
        <v>29</v>
      </c>
      <c r="C27" s="395"/>
      <c r="D27" s="395" t="s">
        <v>30</v>
      </c>
      <c r="E27" s="395"/>
      <c r="F27" s="395" t="s">
        <v>31</v>
      </c>
      <c r="G27" s="395"/>
      <c r="H27" s="395" t="s">
        <v>32</v>
      </c>
      <c r="I27" s="395"/>
      <c r="J27" s="395" t="s">
        <v>15</v>
      </c>
      <c r="K27" s="396"/>
      <c r="L27" s="1"/>
      <c r="M27" s="1"/>
    </row>
    <row r="28" spans="1:1024 1033:2047 2056:3070 3079:4093 4102:5116 5125:6139 6148:7162 7171:8185 8194:9208 9217:12288 12297:13311 13320:14334 14343:15357 15366:16380" ht="24.95" customHeight="1" x14ac:dyDescent="0.25">
      <c r="A28" s="394"/>
      <c r="B28" s="201" t="s">
        <v>21</v>
      </c>
      <c r="C28" s="201" t="s">
        <v>22</v>
      </c>
      <c r="D28" s="201" t="s">
        <v>21</v>
      </c>
      <c r="E28" s="201" t="s">
        <v>22</v>
      </c>
      <c r="F28" s="201" t="s">
        <v>21</v>
      </c>
      <c r="G28" s="201" t="s">
        <v>22</v>
      </c>
      <c r="H28" s="201" t="s">
        <v>21</v>
      </c>
      <c r="I28" s="201" t="s">
        <v>22</v>
      </c>
      <c r="J28" s="201" t="s">
        <v>21</v>
      </c>
      <c r="K28" s="202" t="s">
        <v>22</v>
      </c>
      <c r="L28" s="1"/>
      <c r="M28" s="1"/>
    </row>
    <row r="29" spans="1:1024 1033:2047 2056:3070 3079:4093 4102:5116 5125:6139 6148:7162 7171:8185 8194:9208 9217:12288 12297:13311 13320:14334 14343:15357 15366:16380" ht="24.95" customHeight="1" x14ac:dyDescent="0.25">
      <c r="A29" s="181" t="s">
        <v>13</v>
      </c>
      <c r="B29" s="179">
        <v>5</v>
      </c>
      <c r="C29" s="179">
        <v>2</v>
      </c>
      <c r="D29" s="179">
        <v>350</v>
      </c>
      <c r="E29" s="179">
        <v>684</v>
      </c>
      <c r="F29" s="179">
        <v>1328</v>
      </c>
      <c r="G29" s="179">
        <f>2241-2</f>
        <v>2239</v>
      </c>
      <c r="H29" s="179">
        <v>979</v>
      </c>
      <c r="I29" s="179">
        <v>681</v>
      </c>
      <c r="J29" s="179">
        <f>B29+D29+F29+H29</f>
        <v>2662</v>
      </c>
      <c r="K29" s="179">
        <f t="shared" ref="K29:K31" si="0">C29+E29+G29+I29</f>
        <v>3606</v>
      </c>
      <c r="L29" s="21"/>
      <c r="M29" s="1"/>
      <c r="N29" s="1"/>
      <c r="O29" s="1"/>
    </row>
    <row r="30" spans="1:1024 1033:2047 2056:3070 3079:4093 4102:5116 5125:6139 6148:7162 7171:8185 8194:9208 9217:12288 12297:13311 13320:14334 14343:15357 15366:16380" s="23" customFormat="1" ht="24.95" customHeight="1" x14ac:dyDescent="0.25">
      <c r="A30" s="181" t="s">
        <v>18</v>
      </c>
      <c r="B30" s="179">
        <v>72</v>
      </c>
      <c r="C30" s="179">
        <v>195</v>
      </c>
      <c r="D30" s="179">
        <v>433</v>
      </c>
      <c r="E30" s="179">
        <v>1341</v>
      </c>
      <c r="F30" s="179">
        <v>559</v>
      </c>
      <c r="G30" s="179">
        <v>1466</v>
      </c>
      <c r="H30" s="179">
        <v>243</v>
      </c>
      <c r="I30" s="179">
        <v>751</v>
      </c>
      <c r="J30" s="179">
        <f t="shared" ref="J30:J31" si="1">B30+D30+F30+H30</f>
        <v>1307</v>
      </c>
      <c r="K30" s="179">
        <f t="shared" si="0"/>
        <v>3753</v>
      </c>
      <c r="L30" s="21"/>
      <c r="M30" s="22"/>
      <c r="U30" s="3"/>
      <c r="V30" s="3"/>
      <c r="W30" s="2"/>
      <c r="AF30" s="3"/>
      <c r="AG30" s="3"/>
      <c r="AH30" s="2"/>
      <c r="AQ30" s="3"/>
      <c r="AR30" s="3"/>
      <c r="AS30" s="2"/>
      <c r="BB30" s="3"/>
      <c r="BC30" s="3"/>
      <c r="BD30" s="2"/>
      <c r="BM30" s="3"/>
      <c r="BN30" s="3"/>
      <c r="BO30" s="2"/>
      <c r="BX30" s="3"/>
      <c r="BY30" s="3"/>
      <c r="BZ30" s="2"/>
      <c r="CI30" s="3"/>
      <c r="CJ30" s="3"/>
      <c r="CK30" s="2"/>
      <c r="CT30" s="3"/>
      <c r="CU30" s="3"/>
      <c r="CV30" s="2"/>
      <c r="DE30" s="3"/>
      <c r="DF30" s="3"/>
      <c r="DG30" s="2"/>
      <c r="DP30" s="3"/>
      <c r="DQ30" s="3"/>
      <c r="DR30" s="2"/>
      <c r="EA30" s="3"/>
      <c r="EB30" s="3"/>
      <c r="EC30" s="2"/>
      <c r="EL30" s="3"/>
      <c r="EM30" s="3"/>
      <c r="EN30" s="2"/>
      <c r="EW30" s="3"/>
      <c r="EX30" s="3"/>
      <c r="EY30" s="2"/>
      <c r="FH30" s="3"/>
      <c r="FI30" s="3"/>
      <c r="FJ30" s="2"/>
      <c r="FS30" s="3"/>
      <c r="FT30" s="3"/>
      <c r="FU30" s="2"/>
      <c r="GD30" s="3"/>
      <c r="GE30" s="3"/>
      <c r="GF30" s="2"/>
      <c r="GO30" s="3"/>
      <c r="GP30" s="3"/>
      <c r="GQ30" s="2"/>
      <c r="GZ30" s="3"/>
      <c r="HA30" s="3"/>
      <c r="HB30" s="2"/>
      <c r="HK30" s="3"/>
      <c r="HL30" s="3"/>
      <c r="HM30" s="2"/>
      <c r="HV30" s="3"/>
      <c r="HW30" s="3"/>
      <c r="HX30" s="2"/>
      <c r="IG30" s="3"/>
      <c r="IH30" s="3"/>
      <c r="II30" s="2"/>
      <c r="IR30" s="3"/>
      <c r="IS30" s="3"/>
      <c r="IT30" s="2"/>
      <c r="JC30" s="3"/>
      <c r="JD30" s="3"/>
      <c r="JE30" s="2"/>
      <c r="JN30" s="3"/>
      <c r="JO30" s="3"/>
      <c r="JP30" s="2"/>
      <c r="JY30" s="3"/>
      <c r="JZ30" s="3"/>
      <c r="KA30" s="2"/>
      <c r="KJ30" s="3"/>
      <c r="KK30" s="3"/>
      <c r="KL30" s="2"/>
      <c r="KU30" s="3"/>
      <c r="KV30" s="3"/>
      <c r="KW30" s="2"/>
      <c r="LF30" s="3"/>
      <c r="LG30" s="3"/>
      <c r="LH30" s="2"/>
      <c r="LQ30" s="3"/>
      <c r="LR30" s="3"/>
      <c r="LS30" s="2"/>
      <c r="MB30" s="3"/>
      <c r="MC30" s="3"/>
      <c r="MD30" s="2"/>
      <c r="MM30" s="3"/>
      <c r="MN30" s="3"/>
      <c r="MO30" s="2"/>
      <c r="MX30" s="3"/>
      <c r="MY30" s="3"/>
      <c r="MZ30" s="2"/>
      <c r="NI30" s="3"/>
      <c r="NJ30" s="3"/>
      <c r="NK30" s="2"/>
      <c r="NT30" s="3"/>
      <c r="NU30" s="3"/>
      <c r="NV30" s="2"/>
      <c r="OE30" s="3"/>
      <c r="OF30" s="3"/>
      <c r="OG30" s="2"/>
      <c r="OP30" s="3"/>
      <c r="OQ30" s="3"/>
      <c r="OR30" s="2"/>
      <c r="PA30" s="3"/>
      <c r="PB30" s="3"/>
      <c r="PC30" s="2"/>
      <c r="PL30" s="3"/>
      <c r="PM30" s="3"/>
      <c r="PN30" s="2"/>
      <c r="PW30" s="3"/>
      <c r="PX30" s="3"/>
      <c r="PY30" s="2"/>
      <c r="QH30" s="3"/>
      <c r="QI30" s="3"/>
      <c r="QJ30" s="2"/>
      <c r="QS30" s="3"/>
      <c r="QT30" s="3"/>
      <c r="QU30" s="2"/>
      <c r="RD30" s="3"/>
      <c r="RE30" s="3"/>
      <c r="RF30" s="2"/>
      <c r="RO30" s="3"/>
      <c r="RP30" s="3"/>
      <c r="RQ30" s="2"/>
      <c r="RZ30" s="3"/>
      <c r="SA30" s="3"/>
      <c r="SB30" s="2"/>
      <c r="SK30" s="3"/>
      <c r="SL30" s="3"/>
      <c r="SM30" s="2"/>
      <c r="SV30" s="3"/>
      <c r="SW30" s="3"/>
      <c r="SX30" s="2"/>
      <c r="TG30" s="3"/>
      <c r="TH30" s="3"/>
      <c r="TI30" s="2"/>
      <c r="TR30" s="3"/>
      <c r="TS30" s="3"/>
      <c r="TT30" s="2"/>
      <c r="UC30" s="3"/>
      <c r="UD30" s="3"/>
      <c r="UE30" s="2"/>
      <c r="UN30" s="3"/>
      <c r="UO30" s="3"/>
      <c r="UP30" s="2"/>
      <c r="UY30" s="3"/>
      <c r="UZ30" s="3"/>
      <c r="VA30" s="2"/>
      <c r="VJ30" s="3"/>
      <c r="VK30" s="3"/>
      <c r="VL30" s="2"/>
      <c r="VU30" s="3"/>
      <c r="VV30" s="3"/>
      <c r="VW30" s="2"/>
      <c r="WF30" s="3"/>
      <c r="WG30" s="3"/>
      <c r="WH30" s="2"/>
      <c r="WQ30" s="3"/>
      <c r="WR30" s="3"/>
      <c r="WS30" s="2"/>
      <c r="XB30" s="3"/>
      <c r="XC30" s="3"/>
      <c r="XD30" s="2"/>
      <c r="XM30" s="3"/>
      <c r="XN30" s="3"/>
      <c r="XO30" s="2"/>
      <c r="XX30" s="3"/>
      <c r="XY30" s="3"/>
      <c r="XZ30" s="2"/>
      <c r="YI30" s="3"/>
      <c r="YJ30" s="3"/>
      <c r="YK30" s="2"/>
      <c r="YT30" s="3"/>
      <c r="YU30" s="3"/>
      <c r="YV30" s="2"/>
      <c r="ZE30" s="3"/>
      <c r="ZF30" s="3"/>
      <c r="ZG30" s="2"/>
      <c r="ZP30" s="3"/>
      <c r="ZQ30" s="3"/>
      <c r="ZR30" s="2"/>
      <c r="AAA30" s="3"/>
      <c r="AAB30" s="3"/>
      <c r="AAC30" s="2"/>
      <c r="AAL30" s="3"/>
      <c r="AAM30" s="3"/>
      <c r="AAN30" s="2"/>
      <c r="AAW30" s="3"/>
      <c r="AAX30" s="3"/>
      <c r="AAY30" s="2"/>
      <c r="ABH30" s="3"/>
      <c r="ABI30" s="3"/>
      <c r="ABJ30" s="2"/>
      <c r="ABS30" s="3"/>
      <c r="ABT30" s="3"/>
      <c r="ABU30" s="2"/>
      <c r="ACD30" s="3"/>
      <c r="ACE30" s="3"/>
      <c r="ACF30" s="2"/>
      <c r="ACO30" s="3"/>
      <c r="ACP30" s="3"/>
      <c r="ACQ30" s="2"/>
      <c r="ACZ30" s="3"/>
      <c r="ADA30" s="3"/>
      <c r="ADB30" s="2"/>
      <c r="ADK30" s="3"/>
      <c r="ADL30" s="3"/>
      <c r="ADM30" s="2"/>
      <c r="ADV30" s="3"/>
      <c r="ADW30" s="3"/>
      <c r="ADX30" s="2"/>
      <c r="AEG30" s="3"/>
      <c r="AEH30" s="3"/>
      <c r="AEI30" s="2"/>
      <c r="AER30" s="3"/>
      <c r="AES30" s="3"/>
      <c r="AET30" s="2"/>
      <c r="AFC30" s="3"/>
      <c r="AFD30" s="3"/>
      <c r="AFE30" s="2"/>
      <c r="AFN30" s="3"/>
      <c r="AFO30" s="3"/>
      <c r="AFP30" s="2"/>
      <c r="AFY30" s="3"/>
      <c r="AFZ30" s="3"/>
      <c r="AGA30" s="2"/>
      <c r="AGJ30" s="3"/>
      <c r="AGK30" s="3"/>
      <c r="AGL30" s="2"/>
      <c r="AGU30" s="3"/>
      <c r="AGV30" s="3"/>
      <c r="AGW30" s="2"/>
      <c r="AHF30" s="3"/>
      <c r="AHG30" s="3"/>
      <c r="AHH30" s="2"/>
      <c r="AHQ30" s="3"/>
      <c r="AHR30" s="3"/>
      <c r="AHS30" s="2"/>
      <c r="AIB30" s="3"/>
      <c r="AIC30" s="3"/>
      <c r="AID30" s="2"/>
      <c r="AIM30" s="3"/>
      <c r="AIN30" s="3"/>
      <c r="AIO30" s="2"/>
      <c r="AIX30" s="3"/>
      <c r="AIY30" s="3"/>
      <c r="AIZ30" s="2"/>
      <c r="AJI30" s="3"/>
      <c r="AJJ30" s="3"/>
      <c r="AJK30" s="2"/>
      <c r="AJT30" s="3"/>
      <c r="AJU30" s="3"/>
      <c r="AJV30" s="2"/>
      <c r="AKE30" s="3"/>
      <c r="AKF30" s="3"/>
      <c r="AKG30" s="2"/>
      <c r="AKP30" s="3"/>
      <c r="AKQ30" s="3"/>
      <c r="AKR30" s="2"/>
      <c r="ALA30" s="3"/>
      <c r="ALB30" s="3"/>
      <c r="ALC30" s="2"/>
      <c r="ALL30" s="3"/>
      <c r="ALM30" s="3"/>
      <c r="ALN30" s="2"/>
      <c r="ALW30" s="3"/>
      <c r="ALX30" s="3"/>
      <c r="ALY30" s="2"/>
      <c r="AMH30" s="3"/>
      <c r="AMI30" s="3"/>
      <c r="AMJ30" s="2"/>
      <c r="AMS30" s="3"/>
      <c r="AMT30" s="3"/>
      <c r="AMU30" s="2"/>
      <c r="AND30" s="3"/>
      <c r="ANE30" s="3"/>
      <c r="ANF30" s="2"/>
      <c r="ANO30" s="3"/>
      <c r="ANP30" s="3"/>
      <c r="ANQ30" s="2"/>
      <c r="ANZ30" s="3"/>
      <c r="AOA30" s="3"/>
      <c r="AOB30" s="2"/>
      <c r="AOK30" s="3"/>
      <c r="AOL30" s="3"/>
      <c r="AOM30" s="2"/>
      <c r="AOV30" s="3"/>
      <c r="AOW30" s="3"/>
      <c r="AOX30" s="2"/>
      <c r="APG30" s="3"/>
      <c r="APH30" s="3"/>
      <c r="API30" s="2"/>
      <c r="APR30" s="3"/>
      <c r="APS30" s="3"/>
      <c r="APT30" s="2"/>
      <c r="AQC30" s="3"/>
      <c r="AQD30" s="3"/>
      <c r="AQE30" s="2"/>
      <c r="AQN30" s="3"/>
      <c r="AQO30" s="3"/>
      <c r="AQP30" s="2"/>
      <c r="AQY30" s="3"/>
      <c r="AQZ30" s="3"/>
      <c r="ARA30" s="2"/>
      <c r="ARJ30" s="3"/>
      <c r="ARK30" s="3"/>
      <c r="ARL30" s="2"/>
      <c r="ARU30" s="3"/>
      <c r="ARV30" s="3"/>
      <c r="ARW30" s="2"/>
      <c r="ASF30" s="3"/>
      <c r="ASG30" s="3"/>
      <c r="ASH30" s="2"/>
      <c r="ASQ30" s="3"/>
      <c r="ASR30" s="3"/>
      <c r="ASS30" s="2"/>
      <c r="ATB30" s="3"/>
      <c r="ATC30" s="3"/>
      <c r="ATD30" s="2"/>
      <c r="ATM30" s="3"/>
      <c r="ATN30" s="3"/>
      <c r="ATO30" s="2"/>
      <c r="ATX30" s="3"/>
      <c r="ATY30" s="3"/>
      <c r="ATZ30" s="2"/>
      <c r="AUI30" s="3"/>
      <c r="AUJ30" s="3"/>
      <c r="AUK30" s="2"/>
      <c r="AUT30" s="3"/>
      <c r="AUU30" s="3"/>
      <c r="AUV30" s="2"/>
      <c r="AVE30" s="3"/>
      <c r="AVF30" s="3"/>
      <c r="AVG30" s="2"/>
      <c r="AVP30" s="3"/>
      <c r="AVQ30" s="3"/>
      <c r="AVR30" s="2"/>
      <c r="AWA30" s="3"/>
      <c r="AWB30" s="3"/>
      <c r="AWC30" s="2"/>
      <c r="AWL30" s="3"/>
      <c r="AWM30" s="3"/>
      <c r="AWN30" s="2"/>
      <c r="AWW30" s="3"/>
      <c r="AWX30" s="3"/>
      <c r="AWY30" s="2"/>
      <c r="AXH30" s="3"/>
      <c r="AXI30" s="3"/>
      <c r="AXJ30" s="2"/>
      <c r="AXS30" s="3"/>
      <c r="AXT30" s="3"/>
      <c r="AXU30" s="2"/>
      <c r="AYD30" s="3"/>
      <c r="AYE30" s="3"/>
      <c r="AYF30" s="2"/>
      <c r="AYO30" s="3"/>
      <c r="AYP30" s="3"/>
      <c r="AYQ30" s="2"/>
      <c r="AYZ30" s="3"/>
      <c r="AZA30" s="3"/>
      <c r="AZB30" s="2"/>
      <c r="AZK30" s="3"/>
      <c r="AZL30" s="3"/>
      <c r="AZM30" s="2"/>
      <c r="AZV30" s="3"/>
      <c r="AZW30" s="3"/>
      <c r="AZX30" s="2"/>
      <c r="BAG30" s="3"/>
      <c r="BAH30" s="3"/>
      <c r="BAI30" s="2"/>
      <c r="BAR30" s="3"/>
      <c r="BAS30" s="3"/>
      <c r="BAT30" s="2"/>
      <c r="BBC30" s="3"/>
      <c r="BBD30" s="3"/>
      <c r="BBE30" s="2"/>
      <c r="BBN30" s="3"/>
      <c r="BBO30" s="3"/>
      <c r="BBP30" s="2"/>
      <c r="BBY30" s="3"/>
      <c r="BBZ30" s="3"/>
      <c r="BCA30" s="2"/>
      <c r="BCJ30" s="3"/>
      <c r="BCK30" s="3"/>
      <c r="BCL30" s="2"/>
      <c r="BCU30" s="3"/>
      <c r="BCV30" s="3"/>
      <c r="BCW30" s="2"/>
      <c r="BDF30" s="3"/>
      <c r="BDG30" s="3"/>
      <c r="BDH30" s="2"/>
      <c r="BDQ30" s="3"/>
      <c r="BDR30" s="3"/>
      <c r="BDS30" s="2"/>
      <c r="BEB30" s="3"/>
      <c r="BEC30" s="3"/>
      <c r="BED30" s="2"/>
      <c r="BEM30" s="3"/>
      <c r="BEN30" s="3"/>
      <c r="BEO30" s="2"/>
      <c r="BEX30" s="3"/>
      <c r="BEY30" s="3"/>
      <c r="BEZ30" s="2"/>
      <c r="BFI30" s="3"/>
      <c r="BFJ30" s="3"/>
      <c r="BFK30" s="2"/>
      <c r="BFT30" s="3"/>
      <c r="BFU30" s="3"/>
      <c r="BFV30" s="2"/>
      <c r="BGE30" s="3"/>
      <c r="BGF30" s="3"/>
      <c r="BGG30" s="2"/>
      <c r="BGP30" s="3"/>
      <c r="BGQ30" s="3"/>
      <c r="BGR30" s="2"/>
      <c r="BHA30" s="3"/>
      <c r="BHB30" s="3"/>
      <c r="BHC30" s="2"/>
      <c r="BHL30" s="3"/>
      <c r="BHM30" s="3"/>
      <c r="BHN30" s="2"/>
      <c r="BHW30" s="3"/>
      <c r="BHX30" s="3"/>
      <c r="BHY30" s="2"/>
      <c r="BIH30" s="3"/>
      <c r="BII30" s="3"/>
      <c r="BIJ30" s="2"/>
      <c r="BIS30" s="3"/>
      <c r="BIT30" s="3"/>
      <c r="BIU30" s="2"/>
      <c r="BJD30" s="3"/>
      <c r="BJE30" s="3"/>
      <c r="BJF30" s="2"/>
      <c r="BJO30" s="3"/>
      <c r="BJP30" s="3"/>
      <c r="BJQ30" s="2"/>
      <c r="BJZ30" s="3"/>
      <c r="BKA30" s="3"/>
      <c r="BKB30" s="2"/>
      <c r="BKK30" s="3"/>
      <c r="BKL30" s="3"/>
      <c r="BKM30" s="2"/>
      <c r="BKV30" s="3"/>
      <c r="BKW30" s="3"/>
      <c r="BKX30" s="2"/>
      <c r="BLG30" s="3"/>
      <c r="BLH30" s="3"/>
      <c r="BLI30" s="2"/>
      <c r="BLR30" s="3"/>
      <c r="BLS30" s="3"/>
      <c r="BLT30" s="2"/>
      <c r="BMC30" s="3"/>
      <c r="BMD30" s="3"/>
      <c r="BME30" s="2"/>
      <c r="BMN30" s="3"/>
      <c r="BMO30" s="3"/>
      <c r="BMP30" s="2"/>
      <c r="BMY30" s="3"/>
      <c r="BMZ30" s="3"/>
      <c r="BNA30" s="2"/>
      <c r="BNJ30" s="3"/>
      <c r="BNK30" s="3"/>
      <c r="BNL30" s="2"/>
      <c r="BNU30" s="3"/>
      <c r="BNV30" s="3"/>
      <c r="BNW30" s="2"/>
      <c r="BOF30" s="3"/>
      <c r="BOG30" s="3"/>
      <c r="BOH30" s="2"/>
      <c r="BOQ30" s="3"/>
      <c r="BOR30" s="3"/>
      <c r="BOS30" s="2"/>
      <c r="BPB30" s="3"/>
      <c r="BPC30" s="3"/>
      <c r="BPD30" s="2"/>
      <c r="BPM30" s="3"/>
      <c r="BPN30" s="3"/>
      <c r="BPO30" s="2"/>
      <c r="BPX30" s="3"/>
      <c r="BPY30" s="3"/>
      <c r="BPZ30" s="2"/>
      <c r="BQI30" s="3"/>
      <c r="BQJ30" s="3"/>
      <c r="BQK30" s="2"/>
      <c r="BQT30" s="3"/>
      <c r="BQU30" s="3"/>
      <c r="BQV30" s="2"/>
      <c r="BRE30" s="3"/>
      <c r="BRF30" s="3"/>
      <c r="BRG30" s="2"/>
      <c r="BRP30" s="3"/>
      <c r="BRQ30" s="3"/>
      <c r="BRR30" s="2"/>
      <c r="BSA30" s="3"/>
      <c r="BSB30" s="3"/>
      <c r="BSC30" s="2"/>
      <c r="BSL30" s="3"/>
      <c r="BSM30" s="3"/>
      <c r="BSN30" s="2"/>
      <c r="BSW30" s="3"/>
      <c r="BSX30" s="3"/>
      <c r="BSY30" s="2"/>
      <c r="BTH30" s="3"/>
      <c r="BTI30" s="3"/>
      <c r="BTJ30" s="2"/>
      <c r="BTS30" s="3"/>
      <c r="BTT30" s="3"/>
      <c r="BTU30" s="2"/>
      <c r="BUD30" s="3"/>
      <c r="BUE30" s="3"/>
      <c r="BUF30" s="2"/>
      <c r="BUO30" s="3"/>
      <c r="BUP30" s="3"/>
      <c r="BUQ30" s="2"/>
      <c r="BUZ30" s="3"/>
      <c r="BVA30" s="3"/>
      <c r="BVB30" s="2"/>
      <c r="BVK30" s="3"/>
      <c r="BVL30" s="3"/>
      <c r="BVM30" s="2"/>
      <c r="BVV30" s="3"/>
      <c r="BVW30" s="3"/>
      <c r="BVX30" s="2"/>
      <c r="BWG30" s="3"/>
      <c r="BWH30" s="3"/>
      <c r="BWI30" s="2"/>
      <c r="BWR30" s="3"/>
      <c r="BWS30" s="3"/>
      <c r="BWT30" s="2"/>
      <c r="BXC30" s="3"/>
      <c r="BXD30" s="3"/>
      <c r="BXE30" s="2"/>
      <c r="BXN30" s="3"/>
      <c r="BXO30" s="3"/>
      <c r="BXP30" s="2"/>
      <c r="BXY30" s="3"/>
      <c r="BXZ30" s="3"/>
      <c r="BYA30" s="2"/>
      <c r="BYJ30" s="3"/>
      <c r="BYK30" s="3"/>
      <c r="BYL30" s="2"/>
      <c r="BYU30" s="3"/>
      <c r="BYV30" s="3"/>
      <c r="BYW30" s="2"/>
      <c r="BZF30" s="3"/>
      <c r="BZG30" s="3"/>
      <c r="BZH30" s="2"/>
      <c r="BZQ30" s="3"/>
      <c r="BZR30" s="3"/>
      <c r="BZS30" s="2"/>
      <c r="CAB30" s="3"/>
      <c r="CAC30" s="3"/>
      <c r="CAD30" s="2"/>
      <c r="CAM30" s="3"/>
      <c r="CAN30" s="3"/>
      <c r="CAO30" s="2"/>
      <c r="CAX30" s="3"/>
      <c r="CAY30" s="3"/>
      <c r="CAZ30" s="2"/>
      <c r="CBI30" s="3"/>
      <c r="CBJ30" s="3"/>
      <c r="CBK30" s="2"/>
      <c r="CBT30" s="3"/>
      <c r="CBU30" s="3"/>
      <c r="CBV30" s="2"/>
      <c r="CCE30" s="3"/>
      <c r="CCF30" s="3"/>
      <c r="CCG30" s="2"/>
      <c r="CCP30" s="3"/>
      <c r="CCQ30" s="3"/>
      <c r="CCR30" s="2"/>
      <c r="CDA30" s="3"/>
      <c r="CDB30" s="3"/>
      <c r="CDC30" s="2"/>
      <c r="CDL30" s="3"/>
      <c r="CDM30" s="3"/>
      <c r="CDN30" s="2"/>
      <c r="CDW30" s="3"/>
      <c r="CDX30" s="3"/>
      <c r="CDY30" s="2"/>
      <c r="CEH30" s="3"/>
      <c r="CEI30" s="3"/>
      <c r="CEJ30" s="2"/>
      <c r="CES30" s="3"/>
      <c r="CET30" s="3"/>
      <c r="CEU30" s="2"/>
      <c r="CFD30" s="3"/>
      <c r="CFE30" s="3"/>
      <c r="CFF30" s="2"/>
      <c r="CFO30" s="3"/>
      <c r="CFP30" s="3"/>
      <c r="CFQ30" s="2"/>
      <c r="CFZ30" s="3"/>
      <c r="CGA30" s="3"/>
      <c r="CGB30" s="2"/>
      <c r="CGK30" s="3"/>
      <c r="CGL30" s="3"/>
      <c r="CGM30" s="2"/>
      <c r="CGV30" s="3"/>
      <c r="CGW30" s="3"/>
      <c r="CGX30" s="2"/>
      <c r="CHG30" s="3"/>
      <c r="CHH30" s="3"/>
      <c r="CHI30" s="2"/>
      <c r="CHR30" s="3"/>
      <c r="CHS30" s="3"/>
      <c r="CHT30" s="2"/>
      <c r="CIC30" s="3"/>
      <c r="CID30" s="3"/>
      <c r="CIE30" s="2"/>
      <c r="CIN30" s="3"/>
      <c r="CIO30" s="3"/>
      <c r="CIP30" s="2"/>
      <c r="CIY30" s="3"/>
      <c r="CIZ30" s="3"/>
      <c r="CJA30" s="2"/>
      <c r="CJJ30" s="3"/>
      <c r="CJK30" s="3"/>
      <c r="CJL30" s="2"/>
      <c r="CJU30" s="3"/>
      <c r="CJV30" s="3"/>
      <c r="CJW30" s="2"/>
      <c r="CKF30" s="3"/>
      <c r="CKG30" s="3"/>
      <c r="CKH30" s="2"/>
      <c r="CKQ30" s="3"/>
      <c r="CKR30" s="3"/>
      <c r="CKS30" s="2"/>
      <c r="CLB30" s="3"/>
      <c r="CLC30" s="3"/>
      <c r="CLD30" s="2"/>
      <c r="CLM30" s="3"/>
      <c r="CLN30" s="3"/>
      <c r="CLO30" s="2"/>
      <c r="CLX30" s="3"/>
      <c r="CLY30" s="3"/>
      <c r="CLZ30" s="2"/>
      <c r="CMI30" s="3"/>
      <c r="CMJ30" s="3"/>
      <c r="CMK30" s="2"/>
      <c r="CMT30" s="3"/>
      <c r="CMU30" s="3"/>
      <c r="CMV30" s="2"/>
      <c r="CNE30" s="3"/>
      <c r="CNF30" s="3"/>
      <c r="CNG30" s="2"/>
      <c r="CNP30" s="3"/>
      <c r="CNQ30" s="3"/>
      <c r="CNR30" s="2"/>
      <c r="COA30" s="3"/>
      <c r="COB30" s="3"/>
      <c r="COC30" s="2"/>
      <c r="COL30" s="3"/>
      <c r="COM30" s="3"/>
      <c r="CON30" s="2"/>
      <c r="COW30" s="3"/>
      <c r="COX30" s="3"/>
      <c r="COY30" s="2"/>
      <c r="CPH30" s="3"/>
      <c r="CPI30" s="3"/>
      <c r="CPJ30" s="2"/>
      <c r="CPS30" s="3"/>
      <c r="CPT30" s="3"/>
      <c r="CPU30" s="2"/>
      <c r="CQD30" s="3"/>
      <c r="CQE30" s="3"/>
      <c r="CQF30" s="2"/>
      <c r="CQO30" s="3"/>
      <c r="CQP30" s="3"/>
      <c r="CQQ30" s="2"/>
      <c r="CQZ30" s="3"/>
      <c r="CRA30" s="3"/>
      <c r="CRB30" s="2"/>
      <c r="CRK30" s="3"/>
      <c r="CRL30" s="3"/>
      <c r="CRM30" s="2"/>
      <c r="CRV30" s="3"/>
      <c r="CRW30" s="3"/>
      <c r="CRX30" s="2"/>
      <c r="CSG30" s="3"/>
      <c r="CSH30" s="3"/>
      <c r="CSI30" s="2"/>
      <c r="CSR30" s="3"/>
      <c r="CSS30" s="3"/>
      <c r="CST30" s="2"/>
      <c r="CTC30" s="3"/>
      <c r="CTD30" s="3"/>
      <c r="CTE30" s="2"/>
      <c r="CTN30" s="3"/>
      <c r="CTO30" s="3"/>
      <c r="CTP30" s="2"/>
      <c r="CTY30" s="3"/>
      <c r="CTZ30" s="3"/>
      <c r="CUA30" s="2"/>
      <c r="CUJ30" s="3"/>
      <c r="CUK30" s="3"/>
      <c r="CUL30" s="2"/>
      <c r="CUU30" s="3"/>
      <c r="CUV30" s="3"/>
      <c r="CUW30" s="2"/>
      <c r="CVF30" s="3"/>
      <c r="CVG30" s="3"/>
      <c r="CVH30" s="2"/>
      <c r="CVQ30" s="3"/>
      <c r="CVR30" s="3"/>
      <c r="CVS30" s="2"/>
      <c r="CWB30" s="3"/>
      <c r="CWC30" s="3"/>
      <c r="CWD30" s="2"/>
      <c r="CWM30" s="3"/>
      <c r="CWN30" s="3"/>
      <c r="CWO30" s="2"/>
      <c r="CWX30" s="3"/>
      <c r="CWY30" s="3"/>
      <c r="CWZ30" s="2"/>
      <c r="CXI30" s="3"/>
      <c r="CXJ30" s="3"/>
      <c r="CXK30" s="2"/>
      <c r="CXT30" s="3"/>
      <c r="CXU30" s="3"/>
      <c r="CXV30" s="2"/>
      <c r="CYE30" s="3"/>
      <c r="CYF30" s="3"/>
      <c r="CYG30" s="2"/>
      <c r="CYP30" s="3"/>
      <c r="CYQ30" s="3"/>
      <c r="CYR30" s="2"/>
      <c r="CZA30" s="3"/>
      <c r="CZB30" s="3"/>
      <c r="CZC30" s="2"/>
      <c r="CZL30" s="3"/>
      <c r="CZM30" s="3"/>
      <c r="CZN30" s="2"/>
      <c r="CZW30" s="3"/>
      <c r="CZX30" s="3"/>
      <c r="CZY30" s="2"/>
      <c r="DAH30" s="3"/>
      <c r="DAI30" s="3"/>
      <c r="DAJ30" s="2"/>
      <c r="DAS30" s="3"/>
      <c r="DAT30" s="3"/>
      <c r="DAU30" s="2"/>
      <c r="DBD30" s="3"/>
      <c r="DBE30" s="3"/>
      <c r="DBF30" s="2"/>
      <c r="DBO30" s="3"/>
      <c r="DBP30" s="3"/>
      <c r="DBQ30" s="2"/>
      <c r="DBZ30" s="3"/>
      <c r="DCA30" s="3"/>
      <c r="DCB30" s="2"/>
      <c r="DCK30" s="3"/>
      <c r="DCL30" s="3"/>
      <c r="DCM30" s="2"/>
      <c r="DCV30" s="3"/>
      <c r="DCW30" s="3"/>
      <c r="DCX30" s="2"/>
      <c r="DDG30" s="3"/>
      <c r="DDH30" s="3"/>
      <c r="DDI30" s="2"/>
      <c r="DDR30" s="3"/>
      <c r="DDS30" s="3"/>
      <c r="DDT30" s="2"/>
      <c r="DEC30" s="3"/>
      <c r="DED30" s="3"/>
      <c r="DEE30" s="2"/>
      <c r="DEN30" s="3"/>
      <c r="DEO30" s="3"/>
      <c r="DEP30" s="2"/>
      <c r="DEY30" s="3"/>
      <c r="DEZ30" s="3"/>
      <c r="DFA30" s="2"/>
      <c r="DFJ30" s="3"/>
      <c r="DFK30" s="3"/>
      <c r="DFL30" s="2"/>
      <c r="DFU30" s="3"/>
      <c r="DFV30" s="3"/>
      <c r="DFW30" s="2"/>
      <c r="DGF30" s="3"/>
      <c r="DGG30" s="3"/>
      <c r="DGH30" s="2"/>
      <c r="DGQ30" s="3"/>
      <c r="DGR30" s="3"/>
      <c r="DGS30" s="2"/>
      <c r="DHB30" s="3"/>
      <c r="DHC30" s="3"/>
      <c r="DHD30" s="2"/>
      <c r="DHM30" s="3"/>
      <c r="DHN30" s="3"/>
      <c r="DHO30" s="2"/>
      <c r="DHX30" s="3"/>
      <c r="DHY30" s="3"/>
      <c r="DHZ30" s="2"/>
      <c r="DII30" s="3"/>
      <c r="DIJ30" s="3"/>
      <c r="DIK30" s="2"/>
      <c r="DIT30" s="3"/>
      <c r="DIU30" s="3"/>
      <c r="DIV30" s="2"/>
      <c r="DJE30" s="3"/>
      <c r="DJF30" s="3"/>
      <c r="DJG30" s="2"/>
      <c r="DJP30" s="3"/>
      <c r="DJQ30" s="3"/>
      <c r="DJR30" s="2"/>
      <c r="DKA30" s="3"/>
      <c r="DKB30" s="3"/>
      <c r="DKC30" s="2"/>
      <c r="DKL30" s="3"/>
      <c r="DKM30" s="3"/>
      <c r="DKN30" s="2"/>
      <c r="DKW30" s="3"/>
      <c r="DKX30" s="3"/>
      <c r="DKY30" s="2"/>
      <c r="DLH30" s="3"/>
      <c r="DLI30" s="3"/>
      <c r="DLJ30" s="2"/>
      <c r="DLS30" s="3"/>
      <c r="DLT30" s="3"/>
      <c r="DLU30" s="2"/>
      <c r="DMD30" s="3"/>
      <c r="DME30" s="3"/>
      <c r="DMF30" s="2"/>
      <c r="DMO30" s="3"/>
      <c r="DMP30" s="3"/>
      <c r="DMQ30" s="2"/>
      <c r="DMZ30" s="3"/>
      <c r="DNA30" s="3"/>
      <c r="DNB30" s="2"/>
      <c r="DNK30" s="3"/>
      <c r="DNL30" s="3"/>
      <c r="DNM30" s="2"/>
      <c r="DNV30" s="3"/>
      <c r="DNW30" s="3"/>
      <c r="DNX30" s="2"/>
      <c r="DOG30" s="3"/>
      <c r="DOH30" s="3"/>
      <c r="DOI30" s="2"/>
      <c r="DOR30" s="3"/>
      <c r="DOS30" s="3"/>
      <c r="DOT30" s="2"/>
      <c r="DPC30" s="3"/>
      <c r="DPD30" s="3"/>
      <c r="DPE30" s="2"/>
      <c r="DPN30" s="3"/>
      <c r="DPO30" s="3"/>
      <c r="DPP30" s="2"/>
      <c r="DPY30" s="3"/>
      <c r="DPZ30" s="3"/>
      <c r="DQA30" s="2"/>
      <c r="DQJ30" s="3"/>
      <c r="DQK30" s="3"/>
      <c r="DQL30" s="2"/>
      <c r="DQU30" s="3"/>
      <c r="DQV30" s="3"/>
      <c r="DQW30" s="2"/>
      <c r="DRF30" s="3"/>
      <c r="DRG30" s="3"/>
      <c r="DRH30" s="2"/>
      <c r="DRQ30" s="3"/>
      <c r="DRR30" s="3"/>
      <c r="DRS30" s="2"/>
      <c r="DSB30" s="3"/>
      <c r="DSC30" s="3"/>
      <c r="DSD30" s="2"/>
      <c r="DSM30" s="3"/>
      <c r="DSN30" s="3"/>
      <c r="DSO30" s="2"/>
      <c r="DSX30" s="3"/>
      <c r="DSY30" s="3"/>
      <c r="DSZ30" s="2"/>
      <c r="DTI30" s="3"/>
      <c r="DTJ30" s="3"/>
      <c r="DTK30" s="2"/>
      <c r="DTT30" s="3"/>
      <c r="DTU30" s="3"/>
      <c r="DTV30" s="2"/>
      <c r="DUE30" s="3"/>
      <c r="DUF30" s="3"/>
      <c r="DUG30" s="2"/>
      <c r="DUP30" s="3"/>
      <c r="DUQ30" s="3"/>
      <c r="DUR30" s="2"/>
      <c r="DVA30" s="3"/>
      <c r="DVB30" s="3"/>
      <c r="DVC30" s="2"/>
      <c r="DVL30" s="3"/>
      <c r="DVM30" s="3"/>
      <c r="DVN30" s="2"/>
      <c r="DVW30" s="3"/>
      <c r="DVX30" s="3"/>
      <c r="DVY30" s="2"/>
      <c r="DWH30" s="3"/>
      <c r="DWI30" s="3"/>
      <c r="DWJ30" s="2"/>
      <c r="DWS30" s="3"/>
      <c r="DWT30" s="3"/>
      <c r="DWU30" s="2"/>
      <c r="DXD30" s="3"/>
      <c r="DXE30" s="3"/>
      <c r="DXF30" s="2"/>
      <c r="DXO30" s="3"/>
      <c r="DXP30" s="3"/>
      <c r="DXQ30" s="2"/>
      <c r="DXZ30" s="3"/>
      <c r="DYA30" s="3"/>
      <c r="DYB30" s="2"/>
      <c r="DYK30" s="3"/>
      <c r="DYL30" s="3"/>
      <c r="DYM30" s="2"/>
      <c r="DYV30" s="3"/>
      <c r="DYW30" s="3"/>
      <c r="DYX30" s="2"/>
      <c r="DZG30" s="3"/>
      <c r="DZH30" s="3"/>
      <c r="DZI30" s="2"/>
      <c r="DZR30" s="3"/>
      <c r="DZS30" s="3"/>
      <c r="DZT30" s="2"/>
      <c r="EAC30" s="3"/>
      <c r="EAD30" s="3"/>
      <c r="EAE30" s="2"/>
      <c r="EAN30" s="3"/>
      <c r="EAO30" s="3"/>
      <c r="EAP30" s="2"/>
      <c r="EAY30" s="3"/>
      <c r="EAZ30" s="3"/>
      <c r="EBA30" s="2"/>
      <c r="EBJ30" s="3"/>
      <c r="EBK30" s="3"/>
      <c r="EBL30" s="2"/>
      <c r="EBU30" s="3"/>
      <c r="EBV30" s="3"/>
      <c r="EBW30" s="2"/>
      <c r="ECF30" s="3"/>
      <c r="ECG30" s="3"/>
      <c r="ECH30" s="2"/>
      <c r="ECQ30" s="3"/>
      <c r="ECR30" s="3"/>
      <c r="ECS30" s="2"/>
      <c r="EDB30" s="3"/>
      <c r="EDC30" s="3"/>
      <c r="EDD30" s="2"/>
      <c r="EDM30" s="3"/>
      <c r="EDN30" s="3"/>
      <c r="EDO30" s="2"/>
      <c r="EDX30" s="3"/>
      <c r="EDY30" s="3"/>
      <c r="EDZ30" s="2"/>
      <c r="EEI30" s="3"/>
      <c r="EEJ30" s="3"/>
      <c r="EEK30" s="2"/>
      <c r="EET30" s="3"/>
      <c r="EEU30" s="3"/>
      <c r="EEV30" s="2"/>
      <c r="EFE30" s="3"/>
      <c r="EFF30" s="3"/>
      <c r="EFG30" s="2"/>
      <c r="EFP30" s="3"/>
      <c r="EFQ30" s="3"/>
      <c r="EFR30" s="2"/>
      <c r="EGA30" s="3"/>
      <c r="EGB30" s="3"/>
      <c r="EGC30" s="2"/>
      <c r="EGL30" s="3"/>
      <c r="EGM30" s="3"/>
      <c r="EGN30" s="2"/>
      <c r="EGW30" s="3"/>
      <c r="EGX30" s="3"/>
      <c r="EGY30" s="2"/>
      <c r="EHH30" s="3"/>
      <c r="EHI30" s="3"/>
      <c r="EHJ30" s="2"/>
      <c r="EHS30" s="3"/>
      <c r="EHT30" s="3"/>
      <c r="EHU30" s="2"/>
      <c r="EID30" s="3"/>
      <c r="EIE30" s="3"/>
      <c r="EIF30" s="2"/>
      <c r="EIO30" s="3"/>
      <c r="EIP30" s="3"/>
      <c r="EIQ30" s="2"/>
      <c r="EIZ30" s="3"/>
      <c r="EJA30" s="3"/>
      <c r="EJB30" s="2"/>
      <c r="EJK30" s="3"/>
      <c r="EJL30" s="3"/>
      <c r="EJM30" s="2"/>
      <c r="EJV30" s="3"/>
      <c r="EJW30" s="3"/>
      <c r="EJX30" s="2"/>
      <c r="EKG30" s="3"/>
      <c r="EKH30" s="3"/>
      <c r="EKI30" s="2"/>
      <c r="EKR30" s="3"/>
      <c r="EKS30" s="3"/>
      <c r="EKT30" s="2"/>
      <c r="ELC30" s="3"/>
      <c r="ELD30" s="3"/>
      <c r="ELE30" s="2"/>
      <c r="ELN30" s="3"/>
      <c r="ELO30" s="3"/>
      <c r="ELP30" s="2"/>
      <c r="ELY30" s="3"/>
      <c r="ELZ30" s="3"/>
      <c r="EMA30" s="2"/>
      <c r="EMJ30" s="3"/>
      <c r="EMK30" s="3"/>
      <c r="EML30" s="2"/>
      <c r="EMU30" s="3"/>
      <c r="EMV30" s="3"/>
      <c r="EMW30" s="2"/>
      <c r="ENF30" s="3"/>
      <c r="ENG30" s="3"/>
      <c r="ENH30" s="2"/>
      <c r="ENQ30" s="3"/>
      <c r="ENR30" s="3"/>
      <c r="ENS30" s="2"/>
      <c r="EOB30" s="3"/>
      <c r="EOC30" s="3"/>
      <c r="EOD30" s="2"/>
      <c r="EOM30" s="3"/>
      <c r="EON30" s="3"/>
      <c r="EOO30" s="2"/>
      <c r="EOX30" s="3"/>
      <c r="EOY30" s="3"/>
      <c r="EOZ30" s="2"/>
      <c r="EPI30" s="3"/>
      <c r="EPJ30" s="3"/>
      <c r="EPK30" s="2"/>
      <c r="EPT30" s="3"/>
      <c r="EPU30" s="3"/>
      <c r="EPV30" s="2"/>
      <c r="EQE30" s="3"/>
      <c r="EQF30" s="3"/>
      <c r="EQG30" s="2"/>
      <c r="EQP30" s="3"/>
      <c r="EQQ30" s="3"/>
      <c r="EQR30" s="2"/>
      <c r="ERA30" s="3"/>
      <c r="ERB30" s="3"/>
      <c r="ERC30" s="2"/>
      <c r="ERL30" s="3"/>
      <c r="ERM30" s="3"/>
      <c r="ERN30" s="2"/>
      <c r="ERW30" s="3"/>
      <c r="ERX30" s="3"/>
      <c r="ERY30" s="2"/>
      <c r="ESH30" s="3"/>
      <c r="ESI30" s="3"/>
      <c r="ESJ30" s="2"/>
      <c r="ESS30" s="3"/>
      <c r="EST30" s="3"/>
      <c r="ESU30" s="2"/>
      <c r="ETD30" s="3"/>
      <c r="ETE30" s="3"/>
      <c r="ETF30" s="2"/>
      <c r="ETO30" s="3"/>
      <c r="ETP30" s="3"/>
      <c r="ETQ30" s="2"/>
      <c r="ETZ30" s="3"/>
      <c r="EUA30" s="3"/>
      <c r="EUB30" s="2"/>
      <c r="EUK30" s="3"/>
      <c r="EUL30" s="3"/>
      <c r="EUM30" s="2"/>
      <c r="EUV30" s="3"/>
      <c r="EUW30" s="3"/>
      <c r="EUX30" s="2"/>
      <c r="EVG30" s="3"/>
      <c r="EVH30" s="3"/>
      <c r="EVI30" s="2"/>
      <c r="EVR30" s="3"/>
      <c r="EVS30" s="3"/>
      <c r="EVT30" s="2"/>
      <c r="EWC30" s="3"/>
      <c r="EWD30" s="3"/>
      <c r="EWE30" s="2"/>
      <c r="EWN30" s="3"/>
      <c r="EWO30" s="3"/>
      <c r="EWP30" s="2"/>
      <c r="EWY30" s="3"/>
      <c r="EWZ30" s="3"/>
      <c r="EXA30" s="2"/>
      <c r="EXJ30" s="3"/>
      <c r="EXK30" s="3"/>
      <c r="EXL30" s="2"/>
      <c r="EXU30" s="3"/>
      <c r="EXV30" s="3"/>
      <c r="EXW30" s="2"/>
      <c r="EYF30" s="3"/>
      <c r="EYG30" s="3"/>
      <c r="EYH30" s="2"/>
      <c r="EYQ30" s="3"/>
      <c r="EYR30" s="3"/>
      <c r="EYS30" s="2"/>
      <c r="EZB30" s="3"/>
      <c r="EZC30" s="3"/>
      <c r="EZD30" s="2"/>
      <c r="EZM30" s="3"/>
      <c r="EZN30" s="3"/>
      <c r="EZO30" s="2"/>
      <c r="EZX30" s="3"/>
      <c r="EZY30" s="3"/>
      <c r="EZZ30" s="2"/>
      <c r="FAI30" s="3"/>
      <c r="FAJ30" s="3"/>
      <c r="FAK30" s="2"/>
      <c r="FAT30" s="3"/>
      <c r="FAU30" s="3"/>
      <c r="FAV30" s="2"/>
      <c r="FBE30" s="3"/>
      <c r="FBF30" s="3"/>
      <c r="FBG30" s="2"/>
      <c r="FBP30" s="3"/>
      <c r="FBQ30" s="3"/>
      <c r="FBR30" s="2"/>
      <c r="FCA30" s="3"/>
      <c r="FCB30" s="3"/>
      <c r="FCC30" s="2"/>
      <c r="FCL30" s="3"/>
      <c r="FCM30" s="3"/>
      <c r="FCN30" s="2"/>
      <c r="FCW30" s="3"/>
      <c r="FCX30" s="3"/>
      <c r="FCY30" s="2"/>
      <c r="FDH30" s="3"/>
      <c r="FDI30" s="3"/>
      <c r="FDJ30" s="2"/>
      <c r="FDS30" s="3"/>
      <c r="FDT30" s="3"/>
      <c r="FDU30" s="2"/>
      <c r="FED30" s="3"/>
      <c r="FEE30" s="3"/>
      <c r="FEF30" s="2"/>
      <c r="FEO30" s="3"/>
      <c r="FEP30" s="3"/>
      <c r="FEQ30" s="2"/>
      <c r="FEZ30" s="3"/>
      <c r="FFA30" s="3"/>
      <c r="FFB30" s="2"/>
      <c r="FFK30" s="3"/>
      <c r="FFL30" s="3"/>
      <c r="FFM30" s="2"/>
      <c r="FFV30" s="3"/>
      <c r="FFW30" s="3"/>
      <c r="FFX30" s="2"/>
      <c r="FGG30" s="3"/>
      <c r="FGH30" s="3"/>
      <c r="FGI30" s="2"/>
      <c r="FGR30" s="3"/>
      <c r="FGS30" s="3"/>
      <c r="FGT30" s="2"/>
      <c r="FHC30" s="3"/>
      <c r="FHD30" s="3"/>
      <c r="FHE30" s="2"/>
      <c r="FHN30" s="3"/>
      <c r="FHO30" s="3"/>
      <c r="FHP30" s="2"/>
      <c r="FHY30" s="3"/>
      <c r="FHZ30" s="3"/>
      <c r="FIA30" s="2"/>
      <c r="FIJ30" s="3"/>
      <c r="FIK30" s="3"/>
      <c r="FIL30" s="2"/>
      <c r="FIU30" s="3"/>
      <c r="FIV30" s="3"/>
      <c r="FIW30" s="2"/>
      <c r="FJF30" s="3"/>
      <c r="FJG30" s="3"/>
      <c r="FJH30" s="2"/>
      <c r="FJQ30" s="3"/>
      <c r="FJR30" s="3"/>
      <c r="FJS30" s="2"/>
      <c r="FKB30" s="3"/>
      <c r="FKC30" s="3"/>
      <c r="FKD30" s="2"/>
      <c r="FKM30" s="3"/>
      <c r="FKN30" s="3"/>
      <c r="FKO30" s="2"/>
      <c r="FKX30" s="3"/>
      <c r="FKY30" s="3"/>
      <c r="FKZ30" s="2"/>
      <c r="FLI30" s="3"/>
      <c r="FLJ30" s="3"/>
      <c r="FLK30" s="2"/>
      <c r="FLT30" s="3"/>
      <c r="FLU30" s="3"/>
      <c r="FLV30" s="2"/>
      <c r="FME30" s="3"/>
      <c r="FMF30" s="3"/>
      <c r="FMG30" s="2"/>
      <c r="FMP30" s="3"/>
      <c r="FMQ30" s="3"/>
      <c r="FMR30" s="2"/>
      <c r="FNA30" s="3"/>
      <c r="FNB30" s="3"/>
      <c r="FNC30" s="2"/>
      <c r="FNL30" s="3"/>
      <c r="FNM30" s="3"/>
      <c r="FNN30" s="2"/>
      <c r="FNW30" s="3"/>
      <c r="FNX30" s="3"/>
      <c r="FNY30" s="2"/>
      <c r="FOH30" s="3"/>
      <c r="FOI30" s="3"/>
      <c r="FOJ30" s="2"/>
      <c r="FOS30" s="3"/>
      <c r="FOT30" s="3"/>
      <c r="FOU30" s="2"/>
      <c r="FPD30" s="3"/>
      <c r="FPE30" s="3"/>
      <c r="FPF30" s="2"/>
      <c r="FPO30" s="3"/>
      <c r="FPP30" s="3"/>
      <c r="FPQ30" s="2"/>
      <c r="FPZ30" s="3"/>
      <c r="FQA30" s="3"/>
      <c r="FQB30" s="2"/>
      <c r="FQK30" s="3"/>
      <c r="FQL30" s="3"/>
      <c r="FQM30" s="2"/>
      <c r="FQV30" s="3"/>
      <c r="FQW30" s="3"/>
      <c r="FQX30" s="2"/>
      <c r="FRG30" s="3"/>
      <c r="FRH30" s="3"/>
      <c r="FRI30" s="2"/>
      <c r="FRR30" s="3"/>
      <c r="FRS30" s="3"/>
      <c r="FRT30" s="2"/>
      <c r="FSC30" s="3"/>
      <c r="FSD30" s="3"/>
      <c r="FSE30" s="2"/>
      <c r="FSN30" s="3"/>
      <c r="FSO30" s="3"/>
      <c r="FSP30" s="2"/>
      <c r="FSY30" s="3"/>
      <c r="FSZ30" s="3"/>
      <c r="FTA30" s="2"/>
      <c r="FTJ30" s="3"/>
      <c r="FTK30" s="3"/>
      <c r="FTL30" s="2"/>
      <c r="FTU30" s="3"/>
      <c r="FTV30" s="3"/>
      <c r="FTW30" s="2"/>
      <c r="FUF30" s="3"/>
      <c r="FUG30" s="3"/>
      <c r="FUH30" s="2"/>
      <c r="FUQ30" s="3"/>
      <c r="FUR30" s="3"/>
      <c r="FUS30" s="2"/>
      <c r="FVB30" s="3"/>
      <c r="FVC30" s="3"/>
      <c r="FVD30" s="2"/>
      <c r="FVM30" s="3"/>
      <c r="FVN30" s="3"/>
      <c r="FVO30" s="2"/>
      <c r="FVX30" s="3"/>
      <c r="FVY30" s="3"/>
      <c r="FVZ30" s="2"/>
      <c r="FWI30" s="3"/>
      <c r="FWJ30" s="3"/>
      <c r="FWK30" s="2"/>
      <c r="FWT30" s="3"/>
      <c r="FWU30" s="3"/>
      <c r="FWV30" s="2"/>
      <c r="FXE30" s="3"/>
      <c r="FXF30" s="3"/>
      <c r="FXG30" s="2"/>
      <c r="FXP30" s="3"/>
      <c r="FXQ30" s="3"/>
      <c r="FXR30" s="2"/>
      <c r="FYA30" s="3"/>
      <c r="FYB30" s="3"/>
      <c r="FYC30" s="2"/>
      <c r="FYL30" s="3"/>
      <c r="FYM30" s="3"/>
      <c r="FYN30" s="2"/>
      <c r="FYW30" s="3"/>
      <c r="FYX30" s="3"/>
      <c r="FYY30" s="2"/>
      <c r="FZH30" s="3"/>
      <c r="FZI30" s="3"/>
      <c r="FZJ30" s="2"/>
      <c r="FZS30" s="3"/>
      <c r="FZT30" s="3"/>
      <c r="FZU30" s="2"/>
      <c r="GAD30" s="3"/>
      <c r="GAE30" s="3"/>
      <c r="GAF30" s="2"/>
      <c r="GAO30" s="3"/>
      <c r="GAP30" s="3"/>
      <c r="GAQ30" s="2"/>
      <c r="GAZ30" s="3"/>
      <c r="GBA30" s="3"/>
      <c r="GBB30" s="2"/>
      <c r="GBK30" s="3"/>
      <c r="GBL30" s="3"/>
      <c r="GBM30" s="2"/>
      <c r="GBV30" s="3"/>
      <c r="GBW30" s="3"/>
      <c r="GBX30" s="2"/>
      <c r="GCG30" s="3"/>
      <c r="GCH30" s="3"/>
      <c r="GCI30" s="2"/>
      <c r="GCR30" s="3"/>
      <c r="GCS30" s="3"/>
      <c r="GCT30" s="2"/>
      <c r="GDC30" s="3"/>
      <c r="GDD30" s="3"/>
      <c r="GDE30" s="2"/>
      <c r="GDN30" s="3"/>
      <c r="GDO30" s="3"/>
      <c r="GDP30" s="2"/>
      <c r="GDY30" s="3"/>
      <c r="GDZ30" s="3"/>
      <c r="GEA30" s="2"/>
      <c r="GEJ30" s="3"/>
      <c r="GEK30" s="3"/>
      <c r="GEL30" s="2"/>
      <c r="GEU30" s="3"/>
      <c r="GEV30" s="3"/>
      <c r="GEW30" s="2"/>
      <c r="GFF30" s="3"/>
      <c r="GFG30" s="3"/>
      <c r="GFH30" s="2"/>
      <c r="GFQ30" s="3"/>
      <c r="GFR30" s="3"/>
      <c r="GFS30" s="2"/>
      <c r="GGB30" s="3"/>
      <c r="GGC30" s="3"/>
      <c r="GGD30" s="2"/>
      <c r="GGM30" s="3"/>
      <c r="GGN30" s="3"/>
      <c r="GGO30" s="2"/>
      <c r="GGX30" s="3"/>
      <c r="GGY30" s="3"/>
      <c r="GGZ30" s="2"/>
      <c r="GHI30" s="3"/>
      <c r="GHJ30" s="3"/>
      <c r="GHK30" s="2"/>
      <c r="GHT30" s="3"/>
      <c r="GHU30" s="3"/>
      <c r="GHV30" s="2"/>
      <c r="GIE30" s="3"/>
      <c r="GIF30" s="3"/>
      <c r="GIG30" s="2"/>
      <c r="GIP30" s="3"/>
      <c r="GIQ30" s="3"/>
      <c r="GIR30" s="2"/>
      <c r="GJA30" s="3"/>
      <c r="GJB30" s="3"/>
      <c r="GJC30" s="2"/>
      <c r="GJL30" s="3"/>
      <c r="GJM30" s="3"/>
      <c r="GJN30" s="2"/>
      <c r="GJW30" s="3"/>
      <c r="GJX30" s="3"/>
      <c r="GJY30" s="2"/>
      <c r="GKH30" s="3"/>
      <c r="GKI30" s="3"/>
      <c r="GKJ30" s="2"/>
      <c r="GKS30" s="3"/>
      <c r="GKT30" s="3"/>
      <c r="GKU30" s="2"/>
      <c r="GLD30" s="3"/>
      <c r="GLE30" s="3"/>
      <c r="GLF30" s="2"/>
      <c r="GLO30" s="3"/>
      <c r="GLP30" s="3"/>
      <c r="GLQ30" s="2"/>
      <c r="GLZ30" s="3"/>
      <c r="GMA30" s="3"/>
      <c r="GMB30" s="2"/>
      <c r="GMK30" s="3"/>
      <c r="GML30" s="3"/>
      <c r="GMM30" s="2"/>
      <c r="GMV30" s="3"/>
      <c r="GMW30" s="3"/>
      <c r="GMX30" s="2"/>
      <c r="GNG30" s="3"/>
      <c r="GNH30" s="3"/>
      <c r="GNI30" s="2"/>
      <c r="GNR30" s="3"/>
      <c r="GNS30" s="3"/>
      <c r="GNT30" s="2"/>
      <c r="GOC30" s="3"/>
      <c r="GOD30" s="3"/>
      <c r="GOE30" s="2"/>
      <c r="GON30" s="3"/>
      <c r="GOO30" s="3"/>
      <c r="GOP30" s="2"/>
      <c r="GOY30" s="3"/>
      <c r="GOZ30" s="3"/>
      <c r="GPA30" s="2"/>
      <c r="GPJ30" s="3"/>
      <c r="GPK30" s="3"/>
      <c r="GPL30" s="2"/>
      <c r="GPU30" s="3"/>
      <c r="GPV30" s="3"/>
      <c r="GPW30" s="2"/>
      <c r="GQF30" s="3"/>
      <c r="GQG30" s="3"/>
      <c r="GQH30" s="2"/>
      <c r="GQQ30" s="3"/>
      <c r="GQR30" s="3"/>
      <c r="GQS30" s="2"/>
      <c r="GRB30" s="3"/>
      <c r="GRC30" s="3"/>
      <c r="GRD30" s="2"/>
      <c r="GRM30" s="3"/>
      <c r="GRN30" s="3"/>
      <c r="GRO30" s="2"/>
      <c r="GRX30" s="3"/>
      <c r="GRY30" s="3"/>
      <c r="GRZ30" s="2"/>
      <c r="GSI30" s="3"/>
      <c r="GSJ30" s="3"/>
      <c r="GSK30" s="2"/>
      <c r="GST30" s="3"/>
      <c r="GSU30" s="3"/>
      <c r="GSV30" s="2"/>
      <c r="GTE30" s="3"/>
      <c r="GTF30" s="3"/>
      <c r="GTG30" s="2"/>
      <c r="GTP30" s="3"/>
      <c r="GTQ30" s="3"/>
      <c r="GTR30" s="2"/>
      <c r="GUA30" s="3"/>
      <c r="GUB30" s="3"/>
      <c r="GUC30" s="2"/>
      <c r="GUL30" s="3"/>
      <c r="GUM30" s="3"/>
      <c r="GUN30" s="2"/>
      <c r="GUW30" s="3"/>
      <c r="GUX30" s="3"/>
      <c r="GUY30" s="2"/>
      <c r="GVH30" s="3"/>
      <c r="GVI30" s="3"/>
      <c r="GVJ30" s="2"/>
      <c r="GVS30" s="3"/>
      <c r="GVT30" s="3"/>
      <c r="GVU30" s="2"/>
      <c r="GWD30" s="3"/>
      <c r="GWE30" s="3"/>
      <c r="GWF30" s="2"/>
      <c r="GWO30" s="3"/>
      <c r="GWP30" s="3"/>
      <c r="GWQ30" s="2"/>
      <c r="GWZ30" s="3"/>
      <c r="GXA30" s="3"/>
      <c r="GXB30" s="2"/>
      <c r="GXK30" s="3"/>
      <c r="GXL30" s="3"/>
      <c r="GXM30" s="2"/>
      <c r="GXV30" s="3"/>
      <c r="GXW30" s="3"/>
      <c r="GXX30" s="2"/>
      <c r="GYG30" s="3"/>
      <c r="GYH30" s="3"/>
      <c r="GYI30" s="2"/>
      <c r="GYR30" s="3"/>
      <c r="GYS30" s="3"/>
      <c r="GYT30" s="2"/>
      <c r="GZC30" s="3"/>
      <c r="GZD30" s="3"/>
      <c r="GZE30" s="2"/>
      <c r="GZN30" s="3"/>
      <c r="GZO30" s="3"/>
      <c r="GZP30" s="2"/>
      <c r="GZY30" s="3"/>
      <c r="GZZ30" s="3"/>
      <c r="HAA30" s="2"/>
      <c r="HAJ30" s="3"/>
      <c r="HAK30" s="3"/>
      <c r="HAL30" s="2"/>
      <c r="HAU30" s="3"/>
      <c r="HAV30" s="3"/>
      <c r="HAW30" s="2"/>
      <c r="HBF30" s="3"/>
      <c r="HBG30" s="3"/>
      <c r="HBH30" s="2"/>
      <c r="HBQ30" s="3"/>
      <c r="HBR30" s="3"/>
      <c r="HBS30" s="2"/>
      <c r="HCB30" s="3"/>
      <c r="HCC30" s="3"/>
      <c r="HCD30" s="2"/>
      <c r="HCM30" s="3"/>
      <c r="HCN30" s="3"/>
      <c r="HCO30" s="2"/>
      <c r="HCX30" s="3"/>
      <c r="HCY30" s="3"/>
      <c r="HCZ30" s="2"/>
      <c r="HDI30" s="3"/>
      <c r="HDJ30" s="3"/>
      <c r="HDK30" s="2"/>
      <c r="HDT30" s="3"/>
      <c r="HDU30" s="3"/>
      <c r="HDV30" s="2"/>
      <c r="HEE30" s="3"/>
      <c r="HEF30" s="3"/>
      <c r="HEG30" s="2"/>
      <c r="HEP30" s="3"/>
      <c r="HEQ30" s="3"/>
      <c r="HER30" s="2"/>
      <c r="HFA30" s="3"/>
      <c r="HFB30" s="3"/>
      <c r="HFC30" s="2"/>
      <c r="HFL30" s="3"/>
      <c r="HFM30" s="3"/>
      <c r="HFN30" s="2"/>
      <c r="HFW30" s="3"/>
      <c r="HFX30" s="3"/>
      <c r="HFY30" s="2"/>
      <c r="HGH30" s="3"/>
      <c r="HGI30" s="3"/>
      <c r="HGJ30" s="2"/>
      <c r="HGS30" s="3"/>
      <c r="HGT30" s="3"/>
      <c r="HGU30" s="2"/>
      <c r="HHD30" s="3"/>
      <c r="HHE30" s="3"/>
      <c r="HHF30" s="2"/>
      <c r="HHO30" s="3"/>
      <c r="HHP30" s="3"/>
      <c r="HHQ30" s="2"/>
      <c r="HHZ30" s="3"/>
      <c r="HIA30" s="3"/>
      <c r="HIB30" s="2"/>
      <c r="HIK30" s="3"/>
      <c r="HIL30" s="3"/>
      <c r="HIM30" s="2"/>
      <c r="HIV30" s="3"/>
      <c r="HIW30" s="3"/>
      <c r="HIX30" s="2"/>
      <c r="HJG30" s="3"/>
      <c r="HJH30" s="3"/>
      <c r="HJI30" s="2"/>
      <c r="HJR30" s="3"/>
      <c r="HJS30" s="3"/>
      <c r="HJT30" s="2"/>
      <c r="HKC30" s="3"/>
      <c r="HKD30" s="3"/>
      <c r="HKE30" s="2"/>
      <c r="HKN30" s="3"/>
      <c r="HKO30" s="3"/>
      <c r="HKP30" s="2"/>
      <c r="HKY30" s="3"/>
      <c r="HKZ30" s="3"/>
      <c r="HLA30" s="2"/>
      <c r="HLJ30" s="3"/>
      <c r="HLK30" s="3"/>
      <c r="HLL30" s="2"/>
      <c r="HLU30" s="3"/>
      <c r="HLV30" s="3"/>
      <c r="HLW30" s="2"/>
      <c r="HMF30" s="3"/>
      <c r="HMG30" s="3"/>
      <c r="HMH30" s="2"/>
      <c r="HMQ30" s="3"/>
      <c r="HMR30" s="3"/>
      <c r="HMS30" s="2"/>
      <c r="HNB30" s="3"/>
      <c r="HNC30" s="3"/>
      <c r="HND30" s="2"/>
      <c r="HNM30" s="3"/>
      <c r="HNN30" s="3"/>
      <c r="HNO30" s="2"/>
      <c r="HNX30" s="3"/>
      <c r="HNY30" s="3"/>
      <c r="HNZ30" s="2"/>
      <c r="HOI30" s="3"/>
      <c r="HOJ30" s="3"/>
      <c r="HOK30" s="2"/>
      <c r="HOT30" s="3"/>
      <c r="HOU30" s="3"/>
      <c r="HOV30" s="2"/>
      <c r="HPE30" s="3"/>
      <c r="HPF30" s="3"/>
      <c r="HPG30" s="2"/>
      <c r="HPP30" s="3"/>
      <c r="HPQ30" s="3"/>
      <c r="HPR30" s="2"/>
      <c r="HQA30" s="3"/>
      <c r="HQB30" s="3"/>
      <c r="HQC30" s="2"/>
      <c r="HQL30" s="3"/>
      <c r="HQM30" s="3"/>
      <c r="HQN30" s="2"/>
      <c r="HQW30" s="3"/>
      <c r="HQX30" s="3"/>
      <c r="HQY30" s="2"/>
      <c r="HRH30" s="3"/>
      <c r="HRI30" s="3"/>
      <c r="HRJ30" s="2"/>
      <c r="HRS30" s="3"/>
      <c r="HRT30" s="3"/>
      <c r="HRU30" s="2"/>
      <c r="HSD30" s="3"/>
      <c r="HSE30" s="3"/>
      <c r="HSF30" s="2"/>
      <c r="HSO30" s="3"/>
      <c r="HSP30" s="3"/>
      <c r="HSQ30" s="2"/>
      <c r="HSZ30" s="3"/>
      <c r="HTA30" s="3"/>
      <c r="HTB30" s="2"/>
      <c r="HTK30" s="3"/>
      <c r="HTL30" s="3"/>
      <c r="HTM30" s="2"/>
      <c r="HTV30" s="3"/>
      <c r="HTW30" s="3"/>
      <c r="HTX30" s="2"/>
      <c r="HUG30" s="3"/>
      <c r="HUH30" s="3"/>
      <c r="HUI30" s="2"/>
      <c r="HUR30" s="3"/>
      <c r="HUS30" s="3"/>
      <c r="HUT30" s="2"/>
      <c r="HVC30" s="3"/>
      <c r="HVD30" s="3"/>
      <c r="HVE30" s="2"/>
      <c r="HVN30" s="3"/>
      <c r="HVO30" s="3"/>
      <c r="HVP30" s="2"/>
      <c r="HVY30" s="3"/>
      <c r="HVZ30" s="3"/>
      <c r="HWA30" s="2"/>
      <c r="HWJ30" s="3"/>
      <c r="HWK30" s="3"/>
      <c r="HWL30" s="2"/>
      <c r="HWU30" s="3"/>
      <c r="HWV30" s="3"/>
      <c r="HWW30" s="2"/>
      <c r="HXF30" s="3"/>
      <c r="HXG30" s="3"/>
      <c r="HXH30" s="2"/>
      <c r="HXQ30" s="3"/>
      <c r="HXR30" s="3"/>
      <c r="HXS30" s="2"/>
      <c r="HYB30" s="3"/>
      <c r="HYC30" s="3"/>
      <c r="HYD30" s="2"/>
      <c r="HYM30" s="3"/>
      <c r="HYN30" s="3"/>
      <c r="HYO30" s="2"/>
      <c r="HYX30" s="3"/>
      <c r="HYY30" s="3"/>
      <c r="HYZ30" s="2"/>
      <c r="HZI30" s="3"/>
      <c r="HZJ30" s="3"/>
      <c r="HZK30" s="2"/>
      <c r="HZT30" s="3"/>
      <c r="HZU30" s="3"/>
      <c r="HZV30" s="2"/>
      <c r="IAE30" s="3"/>
      <c r="IAF30" s="3"/>
      <c r="IAG30" s="2"/>
      <c r="IAP30" s="3"/>
      <c r="IAQ30" s="3"/>
      <c r="IAR30" s="2"/>
      <c r="IBA30" s="3"/>
      <c r="IBB30" s="3"/>
      <c r="IBC30" s="2"/>
      <c r="IBL30" s="3"/>
      <c r="IBM30" s="3"/>
      <c r="IBN30" s="2"/>
      <c r="IBW30" s="3"/>
      <c r="IBX30" s="3"/>
      <c r="IBY30" s="2"/>
      <c r="ICH30" s="3"/>
      <c r="ICI30" s="3"/>
      <c r="ICJ30" s="2"/>
      <c r="ICS30" s="3"/>
      <c r="ICT30" s="3"/>
      <c r="ICU30" s="2"/>
      <c r="IDD30" s="3"/>
      <c r="IDE30" s="3"/>
      <c r="IDF30" s="2"/>
      <c r="IDO30" s="3"/>
      <c r="IDP30" s="3"/>
      <c r="IDQ30" s="2"/>
      <c r="IDZ30" s="3"/>
      <c r="IEA30" s="3"/>
      <c r="IEB30" s="2"/>
      <c r="IEK30" s="3"/>
      <c r="IEL30" s="3"/>
      <c r="IEM30" s="2"/>
      <c r="IEV30" s="3"/>
      <c r="IEW30" s="3"/>
      <c r="IEX30" s="2"/>
      <c r="IFG30" s="3"/>
      <c r="IFH30" s="3"/>
      <c r="IFI30" s="2"/>
      <c r="IFR30" s="3"/>
      <c r="IFS30" s="3"/>
      <c r="IFT30" s="2"/>
      <c r="IGC30" s="3"/>
      <c r="IGD30" s="3"/>
      <c r="IGE30" s="2"/>
      <c r="IGN30" s="3"/>
      <c r="IGO30" s="3"/>
      <c r="IGP30" s="2"/>
      <c r="IGY30" s="3"/>
      <c r="IGZ30" s="3"/>
      <c r="IHA30" s="2"/>
      <c r="IHJ30" s="3"/>
      <c r="IHK30" s="3"/>
      <c r="IHL30" s="2"/>
      <c r="IHU30" s="3"/>
      <c r="IHV30" s="3"/>
      <c r="IHW30" s="2"/>
      <c r="IIF30" s="3"/>
      <c r="IIG30" s="3"/>
      <c r="IIH30" s="2"/>
      <c r="IIQ30" s="3"/>
      <c r="IIR30" s="3"/>
      <c r="IIS30" s="2"/>
      <c r="IJB30" s="3"/>
      <c r="IJC30" s="3"/>
      <c r="IJD30" s="2"/>
      <c r="IJM30" s="3"/>
      <c r="IJN30" s="3"/>
      <c r="IJO30" s="2"/>
      <c r="IJX30" s="3"/>
      <c r="IJY30" s="3"/>
      <c r="IJZ30" s="2"/>
      <c r="IKI30" s="3"/>
      <c r="IKJ30" s="3"/>
      <c r="IKK30" s="2"/>
      <c r="IKT30" s="3"/>
      <c r="IKU30" s="3"/>
      <c r="IKV30" s="2"/>
      <c r="ILE30" s="3"/>
      <c r="ILF30" s="3"/>
      <c r="ILG30" s="2"/>
      <c r="ILP30" s="3"/>
      <c r="ILQ30" s="3"/>
      <c r="ILR30" s="2"/>
      <c r="IMA30" s="3"/>
      <c r="IMB30" s="3"/>
      <c r="IMC30" s="2"/>
      <c r="IML30" s="3"/>
      <c r="IMM30" s="3"/>
      <c r="IMN30" s="2"/>
      <c r="IMW30" s="3"/>
      <c r="IMX30" s="3"/>
      <c r="IMY30" s="2"/>
      <c r="INH30" s="3"/>
      <c r="INI30" s="3"/>
      <c r="INJ30" s="2"/>
      <c r="INS30" s="3"/>
      <c r="INT30" s="3"/>
      <c r="INU30" s="2"/>
      <c r="IOD30" s="3"/>
      <c r="IOE30" s="3"/>
      <c r="IOF30" s="2"/>
      <c r="IOO30" s="3"/>
      <c r="IOP30" s="3"/>
      <c r="IOQ30" s="2"/>
      <c r="IOZ30" s="3"/>
      <c r="IPA30" s="3"/>
      <c r="IPB30" s="2"/>
      <c r="IPK30" s="3"/>
      <c r="IPL30" s="3"/>
      <c r="IPM30" s="2"/>
      <c r="IPV30" s="3"/>
      <c r="IPW30" s="3"/>
      <c r="IPX30" s="2"/>
      <c r="IQG30" s="3"/>
      <c r="IQH30" s="3"/>
      <c r="IQI30" s="2"/>
      <c r="IQR30" s="3"/>
      <c r="IQS30" s="3"/>
      <c r="IQT30" s="2"/>
      <c r="IRC30" s="3"/>
      <c r="IRD30" s="3"/>
      <c r="IRE30" s="2"/>
      <c r="IRN30" s="3"/>
      <c r="IRO30" s="3"/>
      <c r="IRP30" s="2"/>
      <c r="IRY30" s="3"/>
      <c r="IRZ30" s="3"/>
      <c r="ISA30" s="2"/>
      <c r="ISJ30" s="3"/>
      <c r="ISK30" s="3"/>
      <c r="ISL30" s="2"/>
      <c r="ISU30" s="3"/>
      <c r="ISV30" s="3"/>
      <c r="ISW30" s="2"/>
      <c r="ITF30" s="3"/>
      <c r="ITG30" s="3"/>
      <c r="ITH30" s="2"/>
      <c r="ITQ30" s="3"/>
      <c r="ITR30" s="3"/>
      <c r="ITS30" s="2"/>
      <c r="IUB30" s="3"/>
      <c r="IUC30" s="3"/>
      <c r="IUD30" s="2"/>
      <c r="IUM30" s="3"/>
      <c r="IUN30" s="3"/>
      <c r="IUO30" s="2"/>
      <c r="IUX30" s="3"/>
      <c r="IUY30" s="3"/>
      <c r="IUZ30" s="2"/>
      <c r="IVI30" s="3"/>
      <c r="IVJ30" s="3"/>
      <c r="IVK30" s="2"/>
      <c r="IVT30" s="3"/>
      <c r="IVU30" s="3"/>
      <c r="IVV30" s="2"/>
      <c r="IWE30" s="3"/>
      <c r="IWF30" s="3"/>
      <c r="IWG30" s="2"/>
      <c r="IWP30" s="3"/>
      <c r="IWQ30" s="3"/>
      <c r="IWR30" s="2"/>
      <c r="IXA30" s="3"/>
      <c r="IXB30" s="3"/>
      <c r="IXC30" s="2"/>
      <c r="IXL30" s="3"/>
      <c r="IXM30" s="3"/>
      <c r="IXN30" s="2"/>
      <c r="IXW30" s="3"/>
      <c r="IXX30" s="3"/>
      <c r="IXY30" s="2"/>
      <c r="IYH30" s="3"/>
      <c r="IYI30" s="3"/>
      <c r="IYJ30" s="2"/>
      <c r="IYS30" s="3"/>
      <c r="IYT30" s="3"/>
      <c r="IYU30" s="2"/>
      <c r="IZD30" s="3"/>
      <c r="IZE30" s="3"/>
      <c r="IZF30" s="2"/>
      <c r="IZO30" s="3"/>
      <c r="IZP30" s="3"/>
      <c r="IZQ30" s="2"/>
      <c r="IZZ30" s="3"/>
      <c r="JAA30" s="3"/>
      <c r="JAB30" s="2"/>
      <c r="JAK30" s="3"/>
      <c r="JAL30" s="3"/>
      <c r="JAM30" s="2"/>
      <c r="JAV30" s="3"/>
      <c r="JAW30" s="3"/>
      <c r="JAX30" s="2"/>
      <c r="JBG30" s="3"/>
      <c r="JBH30" s="3"/>
      <c r="JBI30" s="2"/>
      <c r="JBR30" s="3"/>
      <c r="JBS30" s="3"/>
      <c r="JBT30" s="2"/>
      <c r="JCC30" s="3"/>
      <c r="JCD30" s="3"/>
      <c r="JCE30" s="2"/>
      <c r="JCN30" s="3"/>
      <c r="JCO30" s="3"/>
      <c r="JCP30" s="2"/>
      <c r="JCY30" s="3"/>
      <c r="JCZ30" s="3"/>
      <c r="JDA30" s="2"/>
      <c r="JDJ30" s="3"/>
      <c r="JDK30" s="3"/>
      <c r="JDL30" s="2"/>
      <c r="JDU30" s="3"/>
      <c r="JDV30" s="3"/>
      <c r="JDW30" s="2"/>
      <c r="JEF30" s="3"/>
      <c r="JEG30" s="3"/>
      <c r="JEH30" s="2"/>
      <c r="JEQ30" s="3"/>
      <c r="JER30" s="3"/>
      <c r="JES30" s="2"/>
      <c r="JFB30" s="3"/>
      <c r="JFC30" s="3"/>
      <c r="JFD30" s="2"/>
      <c r="JFM30" s="3"/>
      <c r="JFN30" s="3"/>
      <c r="JFO30" s="2"/>
      <c r="JFX30" s="3"/>
      <c r="JFY30" s="3"/>
      <c r="JFZ30" s="2"/>
      <c r="JGI30" s="3"/>
      <c r="JGJ30" s="3"/>
      <c r="JGK30" s="2"/>
      <c r="JGT30" s="3"/>
      <c r="JGU30" s="3"/>
      <c r="JGV30" s="2"/>
      <c r="JHE30" s="3"/>
      <c r="JHF30" s="3"/>
      <c r="JHG30" s="2"/>
      <c r="JHP30" s="3"/>
      <c r="JHQ30" s="3"/>
      <c r="JHR30" s="2"/>
      <c r="JIA30" s="3"/>
      <c r="JIB30" s="3"/>
      <c r="JIC30" s="2"/>
      <c r="JIL30" s="3"/>
      <c r="JIM30" s="3"/>
      <c r="JIN30" s="2"/>
      <c r="JIW30" s="3"/>
      <c r="JIX30" s="3"/>
      <c r="JIY30" s="2"/>
      <c r="JJH30" s="3"/>
      <c r="JJI30" s="3"/>
      <c r="JJJ30" s="2"/>
      <c r="JJS30" s="3"/>
      <c r="JJT30" s="3"/>
      <c r="JJU30" s="2"/>
      <c r="JKD30" s="3"/>
      <c r="JKE30" s="3"/>
      <c r="JKF30" s="2"/>
      <c r="JKO30" s="3"/>
      <c r="JKP30" s="3"/>
      <c r="JKQ30" s="2"/>
      <c r="JKZ30" s="3"/>
      <c r="JLA30" s="3"/>
      <c r="JLB30" s="2"/>
      <c r="JLK30" s="3"/>
      <c r="JLL30" s="3"/>
      <c r="JLM30" s="2"/>
      <c r="JLV30" s="3"/>
      <c r="JLW30" s="3"/>
      <c r="JLX30" s="2"/>
      <c r="JMG30" s="3"/>
      <c r="JMH30" s="3"/>
      <c r="JMI30" s="2"/>
      <c r="JMR30" s="3"/>
      <c r="JMS30" s="3"/>
      <c r="JMT30" s="2"/>
      <c r="JNC30" s="3"/>
      <c r="JND30" s="3"/>
      <c r="JNE30" s="2"/>
      <c r="JNN30" s="3"/>
      <c r="JNO30" s="3"/>
      <c r="JNP30" s="2"/>
      <c r="JNY30" s="3"/>
      <c r="JNZ30" s="3"/>
      <c r="JOA30" s="2"/>
      <c r="JOJ30" s="3"/>
      <c r="JOK30" s="3"/>
      <c r="JOL30" s="2"/>
      <c r="JOU30" s="3"/>
      <c r="JOV30" s="3"/>
      <c r="JOW30" s="2"/>
      <c r="JPF30" s="3"/>
      <c r="JPG30" s="3"/>
      <c r="JPH30" s="2"/>
      <c r="JPQ30" s="3"/>
      <c r="JPR30" s="3"/>
      <c r="JPS30" s="2"/>
      <c r="JQB30" s="3"/>
      <c r="JQC30" s="3"/>
      <c r="JQD30" s="2"/>
      <c r="JQM30" s="3"/>
      <c r="JQN30" s="3"/>
      <c r="JQO30" s="2"/>
      <c r="JQX30" s="3"/>
      <c r="JQY30" s="3"/>
      <c r="JQZ30" s="2"/>
      <c r="JRI30" s="3"/>
      <c r="JRJ30" s="3"/>
      <c r="JRK30" s="2"/>
      <c r="JRT30" s="3"/>
      <c r="JRU30" s="3"/>
      <c r="JRV30" s="2"/>
      <c r="JSE30" s="3"/>
      <c r="JSF30" s="3"/>
      <c r="JSG30" s="2"/>
      <c r="JSP30" s="3"/>
      <c r="JSQ30" s="3"/>
      <c r="JSR30" s="2"/>
      <c r="JTA30" s="3"/>
      <c r="JTB30" s="3"/>
      <c r="JTC30" s="2"/>
      <c r="JTL30" s="3"/>
      <c r="JTM30" s="3"/>
      <c r="JTN30" s="2"/>
      <c r="JTW30" s="3"/>
      <c r="JTX30" s="3"/>
      <c r="JTY30" s="2"/>
      <c r="JUH30" s="3"/>
      <c r="JUI30" s="3"/>
      <c r="JUJ30" s="2"/>
      <c r="JUS30" s="3"/>
      <c r="JUT30" s="3"/>
      <c r="JUU30" s="2"/>
      <c r="JVD30" s="3"/>
      <c r="JVE30" s="3"/>
      <c r="JVF30" s="2"/>
      <c r="JVO30" s="3"/>
      <c r="JVP30" s="3"/>
      <c r="JVQ30" s="2"/>
      <c r="JVZ30" s="3"/>
      <c r="JWA30" s="3"/>
      <c r="JWB30" s="2"/>
      <c r="JWK30" s="3"/>
      <c r="JWL30" s="3"/>
      <c r="JWM30" s="2"/>
      <c r="JWV30" s="3"/>
      <c r="JWW30" s="3"/>
      <c r="JWX30" s="2"/>
      <c r="JXG30" s="3"/>
      <c r="JXH30" s="3"/>
      <c r="JXI30" s="2"/>
      <c r="JXR30" s="3"/>
      <c r="JXS30" s="3"/>
      <c r="JXT30" s="2"/>
      <c r="JYC30" s="3"/>
      <c r="JYD30" s="3"/>
      <c r="JYE30" s="2"/>
      <c r="JYN30" s="3"/>
      <c r="JYO30" s="3"/>
      <c r="JYP30" s="2"/>
      <c r="JYY30" s="3"/>
      <c r="JYZ30" s="3"/>
      <c r="JZA30" s="2"/>
      <c r="JZJ30" s="3"/>
      <c r="JZK30" s="3"/>
      <c r="JZL30" s="2"/>
      <c r="JZU30" s="3"/>
      <c r="JZV30" s="3"/>
      <c r="JZW30" s="2"/>
      <c r="KAF30" s="3"/>
      <c r="KAG30" s="3"/>
      <c r="KAH30" s="2"/>
      <c r="KAQ30" s="3"/>
      <c r="KAR30" s="3"/>
      <c r="KAS30" s="2"/>
      <c r="KBB30" s="3"/>
      <c r="KBC30" s="3"/>
      <c r="KBD30" s="2"/>
      <c r="KBM30" s="3"/>
      <c r="KBN30" s="3"/>
      <c r="KBO30" s="2"/>
      <c r="KBX30" s="3"/>
      <c r="KBY30" s="3"/>
      <c r="KBZ30" s="2"/>
      <c r="KCI30" s="3"/>
      <c r="KCJ30" s="3"/>
      <c r="KCK30" s="2"/>
      <c r="KCT30" s="3"/>
      <c r="KCU30" s="3"/>
      <c r="KCV30" s="2"/>
      <c r="KDE30" s="3"/>
      <c r="KDF30" s="3"/>
      <c r="KDG30" s="2"/>
      <c r="KDP30" s="3"/>
      <c r="KDQ30" s="3"/>
      <c r="KDR30" s="2"/>
      <c r="KEA30" s="3"/>
      <c r="KEB30" s="3"/>
      <c r="KEC30" s="2"/>
      <c r="KEL30" s="3"/>
      <c r="KEM30" s="3"/>
      <c r="KEN30" s="2"/>
      <c r="KEW30" s="3"/>
      <c r="KEX30" s="3"/>
      <c r="KEY30" s="2"/>
      <c r="KFH30" s="3"/>
      <c r="KFI30" s="3"/>
      <c r="KFJ30" s="2"/>
      <c r="KFS30" s="3"/>
      <c r="KFT30" s="3"/>
      <c r="KFU30" s="2"/>
      <c r="KGD30" s="3"/>
      <c r="KGE30" s="3"/>
      <c r="KGF30" s="2"/>
      <c r="KGO30" s="3"/>
      <c r="KGP30" s="3"/>
      <c r="KGQ30" s="2"/>
      <c r="KGZ30" s="3"/>
      <c r="KHA30" s="3"/>
      <c r="KHB30" s="2"/>
      <c r="KHK30" s="3"/>
      <c r="KHL30" s="3"/>
      <c r="KHM30" s="2"/>
      <c r="KHV30" s="3"/>
      <c r="KHW30" s="3"/>
      <c r="KHX30" s="2"/>
      <c r="KIG30" s="3"/>
      <c r="KIH30" s="3"/>
      <c r="KII30" s="2"/>
      <c r="KIR30" s="3"/>
      <c r="KIS30" s="3"/>
      <c r="KIT30" s="2"/>
      <c r="KJC30" s="3"/>
      <c r="KJD30" s="3"/>
      <c r="KJE30" s="2"/>
      <c r="KJN30" s="3"/>
      <c r="KJO30" s="3"/>
      <c r="KJP30" s="2"/>
      <c r="KJY30" s="3"/>
      <c r="KJZ30" s="3"/>
      <c r="KKA30" s="2"/>
      <c r="KKJ30" s="3"/>
      <c r="KKK30" s="3"/>
      <c r="KKL30" s="2"/>
      <c r="KKU30" s="3"/>
      <c r="KKV30" s="3"/>
      <c r="KKW30" s="2"/>
      <c r="KLF30" s="3"/>
      <c r="KLG30" s="3"/>
      <c r="KLH30" s="2"/>
      <c r="KLQ30" s="3"/>
      <c r="KLR30" s="3"/>
      <c r="KLS30" s="2"/>
      <c r="KMB30" s="3"/>
      <c r="KMC30" s="3"/>
      <c r="KMD30" s="2"/>
      <c r="KMM30" s="3"/>
      <c r="KMN30" s="3"/>
      <c r="KMO30" s="2"/>
      <c r="KMX30" s="3"/>
      <c r="KMY30" s="3"/>
      <c r="KMZ30" s="2"/>
      <c r="KNI30" s="3"/>
      <c r="KNJ30" s="3"/>
      <c r="KNK30" s="2"/>
      <c r="KNT30" s="3"/>
      <c r="KNU30" s="3"/>
      <c r="KNV30" s="2"/>
      <c r="KOE30" s="3"/>
      <c r="KOF30" s="3"/>
      <c r="KOG30" s="2"/>
      <c r="KOP30" s="3"/>
      <c r="KOQ30" s="3"/>
      <c r="KOR30" s="2"/>
      <c r="KPA30" s="3"/>
      <c r="KPB30" s="3"/>
      <c r="KPC30" s="2"/>
      <c r="KPL30" s="3"/>
      <c r="KPM30" s="3"/>
      <c r="KPN30" s="2"/>
      <c r="KPW30" s="3"/>
      <c r="KPX30" s="3"/>
      <c r="KPY30" s="2"/>
      <c r="KQH30" s="3"/>
      <c r="KQI30" s="3"/>
      <c r="KQJ30" s="2"/>
      <c r="KQS30" s="3"/>
      <c r="KQT30" s="3"/>
      <c r="KQU30" s="2"/>
      <c r="KRD30" s="3"/>
      <c r="KRE30" s="3"/>
      <c r="KRF30" s="2"/>
      <c r="KRO30" s="3"/>
      <c r="KRP30" s="3"/>
      <c r="KRQ30" s="2"/>
      <c r="KRZ30" s="3"/>
      <c r="KSA30" s="3"/>
      <c r="KSB30" s="2"/>
      <c r="KSK30" s="3"/>
      <c r="KSL30" s="3"/>
      <c r="KSM30" s="2"/>
      <c r="KSV30" s="3"/>
      <c r="KSW30" s="3"/>
      <c r="KSX30" s="2"/>
      <c r="KTG30" s="3"/>
      <c r="KTH30" s="3"/>
      <c r="KTI30" s="2"/>
      <c r="KTR30" s="3"/>
      <c r="KTS30" s="3"/>
      <c r="KTT30" s="2"/>
      <c r="KUC30" s="3"/>
      <c r="KUD30" s="3"/>
      <c r="KUE30" s="2"/>
      <c r="KUN30" s="3"/>
      <c r="KUO30" s="3"/>
      <c r="KUP30" s="2"/>
      <c r="KUY30" s="3"/>
      <c r="KUZ30" s="3"/>
      <c r="KVA30" s="2"/>
      <c r="KVJ30" s="3"/>
      <c r="KVK30" s="3"/>
      <c r="KVL30" s="2"/>
      <c r="KVU30" s="3"/>
      <c r="KVV30" s="3"/>
      <c r="KVW30" s="2"/>
      <c r="KWF30" s="3"/>
      <c r="KWG30" s="3"/>
      <c r="KWH30" s="2"/>
      <c r="KWQ30" s="3"/>
      <c r="KWR30" s="3"/>
      <c r="KWS30" s="2"/>
      <c r="KXB30" s="3"/>
      <c r="KXC30" s="3"/>
      <c r="KXD30" s="2"/>
      <c r="KXM30" s="3"/>
      <c r="KXN30" s="3"/>
      <c r="KXO30" s="2"/>
      <c r="KXX30" s="3"/>
      <c r="KXY30" s="3"/>
      <c r="KXZ30" s="2"/>
      <c r="KYI30" s="3"/>
      <c r="KYJ30" s="3"/>
      <c r="KYK30" s="2"/>
      <c r="KYT30" s="3"/>
      <c r="KYU30" s="3"/>
      <c r="KYV30" s="2"/>
      <c r="KZE30" s="3"/>
      <c r="KZF30" s="3"/>
      <c r="KZG30" s="2"/>
      <c r="KZP30" s="3"/>
      <c r="KZQ30" s="3"/>
      <c r="KZR30" s="2"/>
      <c r="LAA30" s="3"/>
      <c r="LAB30" s="3"/>
      <c r="LAC30" s="2"/>
      <c r="LAL30" s="3"/>
      <c r="LAM30" s="3"/>
      <c r="LAN30" s="2"/>
      <c r="LAW30" s="3"/>
      <c r="LAX30" s="3"/>
      <c r="LAY30" s="2"/>
      <c r="LBH30" s="3"/>
      <c r="LBI30" s="3"/>
      <c r="LBJ30" s="2"/>
      <c r="LBS30" s="3"/>
      <c r="LBT30" s="3"/>
      <c r="LBU30" s="2"/>
      <c r="LCD30" s="3"/>
      <c r="LCE30" s="3"/>
      <c r="LCF30" s="2"/>
      <c r="LCO30" s="3"/>
      <c r="LCP30" s="3"/>
      <c r="LCQ30" s="2"/>
      <c r="LCZ30" s="3"/>
      <c r="LDA30" s="3"/>
      <c r="LDB30" s="2"/>
      <c r="LDK30" s="3"/>
      <c r="LDL30" s="3"/>
      <c r="LDM30" s="2"/>
      <c r="LDV30" s="3"/>
      <c r="LDW30" s="3"/>
      <c r="LDX30" s="2"/>
      <c r="LEG30" s="3"/>
      <c r="LEH30" s="3"/>
      <c r="LEI30" s="2"/>
      <c r="LER30" s="3"/>
      <c r="LES30" s="3"/>
      <c r="LET30" s="2"/>
      <c r="LFC30" s="3"/>
      <c r="LFD30" s="3"/>
      <c r="LFE30" s="2"/>
      <c r="LFN30" s="3"/>
      <c r="LFO30" s="3"/>
      <c r="LFP30" s="2"/>
      <c r="LFY30" s="3"/>
      <c r="LFZ30" s="3"/>
      <c r="LGA30" s="2"/>
      <c r="LGJ30" s="3"/>
      <c r="LGK30" s="3"/>
      <c r="LGL30" s="2"/>
      <c r="LGU30" s="3"/>
      <c r="LGV30" s="3"/>
      <c r="LGW30" s="2"/>
      <c r="LHF30" s="3"/>
      <c r="LHG30" s="3"/>
      <c r="LHH30" s="2"/>
      <c r="LHQ30" s="3"/>
      <c r="LHR30" s="3"/>
      <c r="LHS30" s="2"/>
      <c r="LIB30" s="3"/>
      <c r="LIC30" s="3"/>
      <c r="LID30" s="2"/>
      <c r="LIM30" s="3"/>
      <c r="LIN30" s="3"/>
      <c r="LIO30" s="2"/>
      <c r="LIX30" s="3"/>
      <c r="LIY30" s="3"/>
      <c r="LIZ30" s="2"/>
      <c r="LJI30" s="3"/>
      <c r="LJJ30" s="3"/>
      <c r="LJK30" s="2"/>
      <c r="LJT30" s="3"/>
      <c r="LJU30" s="3"/>
      <c r="LJV30" s="2"/>
      <c r="LKE30" s="3"/>
      <c r="LKF30" s="3"/>
      <c r="LKG30" s="2"/>
      <c r="LKP30" s="3"/>
      <c r="LKQ30" s="3"/>
      <c r="LKR30" s="2"/>
      <c r="LLA30" s="3"/>
      <c r="LLB30" s="3"/>
      <c r="LLC30" s="2"/>
      <c r="LLL30" s="3"/>
      <c r="LLM30" s="3"/>
      <c r="LLN30" s="2"/>
      <c r="LLW30" s="3"/>
      <c r="LLX30" s="3"/>
      <c r="LLY30" s="2"/>
      <c r="LMH30" s="3"/>
      <c r="LMI30" s="3"/>
      <c r="LMJ30" s="2"/>
      <c r="LMS30" s="3"/>
      <c r="LMT30" s="3"/>
      <c r="LMU30" s="2"/>
      <c r="LND30" s="3"/>
      <c r="LNE30" s="3"/>
      <c r="LNF30" s="2"/>
      <c r="LNO30" s="3"/>
      <c r="LNP30" s="3"/>
      <c r="LNQ30" s="2"/>
      <c r="LNZ30" s="3"/>
      <c r="LOA30" s="3"/>
      <c r="LOB30" s="2"/>
      <c r="LOK30" s="3"/>
      <c r="LOL30" s="3"/>
      <c r="LOM30" s="2"/>
      <c r="LOV30" s="3"/>
      <c r="LOW30" s="3"/>
      <c r="LOX30" s="2"/>
      <c r="LPG30" s="3"/>
      <c r="LPH30" s="3"/>
      <c r="LPI30" s="2"/>
      <c r="LPR30" s="3"/>
      <c r="LPS30" s="3"/>
      <c r="LPT30" s="2"/>
      <c r="LQC30" s="3"/>
      <c r="LQD30" s="3"/>
      <c r="LQE30" s="2"/>
      <c r="LQN30" s="3"/>
      <c r="LQO30" s="3"/>
      <c r="LQP30" s="2"/>
      <c r="LQY30" s="3"/>
      <c r="LQZ30" s="3"/>
      <c r="LRA30" s="2"/>
      <c r="LRJ30" s="3"/>
      <c r="LRK30" s="3"/>
      <c r="LRL30" s="2"/>
      <c r="LRU30" s="3"/>
      <c r="LRV30" s="3"/>
      <c r="LRW30" s="2"/>
      <c r="LSF30" s="3"/>
      <c r="LSG30" s="3"/>
      <c r="LSH30" s="2"/>
      <c r="LSQ30" s="3"/>
      <c r="LSR30" s="3"/>
      <c r="LSS30" s="2"/>
      <c r="LTB30" s="3"/>
      <c r="LTC30" s="3"/>
      <c r="LTD30" s="2"/>
      <c r="LTM30" s="3"/>
      <c r="LTN30" s="3"/>
      <c r="LTO30" s="2"/>
      <c r="LTX30" s="3"/>
      <c r="LTY30" s="3"/>
      <c r="LTZ30" s="2"/>
      <c r="LUI30" s="3"/>
      <c r="LUJ30" s="3"/>
      <c r="LUK30" s="2"/>
      <c r="LUT30" s="3"/>
      <c r="LUU30" s="3"/>
      <c r="LUV30" s="2"/>
      <c r="LVE30" s="3"/>
      <c r="LVF30" s="3"/>
      <c r="LVG30" s="2"/>
      <c r="LVP30" s="3"/>
      <c r="LVQ30" s="3"/>
      <c r="LVR30" s="2"/>
      <c r="LWA30" s="3"/>
      <c r="LWB30" s="3"/>
      <c r="LWC30" s="2"/>
      <c r="LWL30" s="3"/>
      <c r="LWM30" s="3"/>
      <c r="LWN30" s="2"/>
      <c r="LWW30" s="3"/>
      <c r="LWX30" s="3"/>
      <c r="LWY30" s="2"/>
      <c r="LXH30" s="3"/>
      <c r="LXI30" s="3"/>
      <c r="LXJ30" s="2"/>
      <c r="LXS30" s="3"/>
      <c r="LXT30" s="3"/>
      <c r="LXU30" s="2"/>
      <c r="LYD30" s="3"/>
      <c r="LYE30" s="3"/>
      <c r="LYF30" s="2"/>
      <c r="LYO30" s="3"/>
      <c r="LYP30" s="3"/>
      <c r="LYQ30" s="2"/>
      <c r="LYZ30" s="3"/>
      <c r="LZA30" s="3"/>
      <c r="LZB30" s="2"/>
      <c r="LZK30" s="3"/>
      <c r="LZL30" s="3"/>
      <c r="LZM30" s="2"/>
      <c r="LZV30" s="3"/>
      <c r="LZW30" s="3"/>
      <c r="LZX30" s="2"/>
      <c r="MAG30" s="3"/>
      <c r="MAH30" s="3"/>
      <c r="MAI30" s="2"/>
      <c r="MAR30" s="3"/>
      <c r="MAS30" s="3"/>
      <c r="MAT30" s="2"/>
      <c r="MBC30" s="3"/>
      <c r="MBD30" s="3"/>
      <c r="MBE30" s="2"/>
      <c r="MBN30" s="3"/>
      <c r="MBO30" s="3"/>
      <c r="MBP30" s="2"/>
      <c r="MBY30" s="3"/>
      <c r="MBZ30" s="3"/>
      <c r="MCA30" s="2"/>
      <c r="MCJ30" s="3"/>
      <c r="MCK30" s="3"/>
      <c r="MCL30" s="2"/>
      <c r="MCU30" s="3"/>
      <c r="MCV30" s="3"/>
      <c r="MCW30" s="2"/>
      <c r="MDF30" s="3"/>
      <c r="MDG30" s="3"/>
      <c r="MDH30" s="2"/>
      <c r="MDQ30" s="3"/>
      <c r="MDR30" s="3"/>
      <c r="MDS30" s="2"/>
      <c r="MEB30" s="3"/>
      <c r="MEC30" s="3"/>
      <c r="MED30" s="2"/>
      <c r="MEM30" s="3"/>
      <c r="MEN30" s="3"/>
      <c r="MEO30" s="2"/>
      <c r="MEX30" s="3"/>
      <c r="MEY30" s="3"/>
      <c r="MEZ30" s="2"/>
      <c r="MFI30" s="3"/>
      <c r="MFJ30" s="3"/>
      <c r="MFK30" s="2"/>
      <c r="MFT30" s="3"/>
      <c r="MFU30" s="3"/>
      <c r="MFV30" s="2"/>
      <c r="MGE30" s="3"/>
      <c r="MGF30" s="3"/>
      <c r="MGG30" s="2"/>
      <c r="MGP30" s="3"/>
      <c r="MGQ30" s="3"/>
      <c r="MGR30" s="2"/>
      <c r="MHA30" s="3"/>
      <c r="MHB30" s="3"/>
      <c r="MHC30" s="2"/>
      <c r="MHL30" s="3"/>
      <c r="MHM30" s="3"/>
      <c r="MHN30" s="2"/>
      <c r="MHW30" s="3"/>
      <c r="MHX30" s="3"/>
      <c r="MHY30" s="2"/>
      <c r="MIH30" s="3"/>
      <c r="MII30" s="3"/>
      <c r="MIJ30" s="2"/>
      <c r="MIS30" s="3"/>
      <c r="MIT30" s="3"/>
      <c r="MIU30" s="2"/>
      <c r="MJD30" s="3"/>
      <c r="MJE30" s="3"/>
      <c r="MJF30" s="2"/>
      <c r="MJO30" s="3"/>
      <c r="MJP30" s="3"/>
      <c r="MJQ30" s="2"/>
      <c r="MJZ30" s="3"/>
      <c r="MKA30" s="3"/>
      <c r="MKB30" s="2"/>
      <c r="MKK30" s="3"/>
      <c r="MKL30" s="3"/>
      <c r="MKM30" s="2"/>
      <c r="MKV30" s="3"/>
      <c r="MKW30" s="3"/>
      <c r="MKX30" s="2"/>
      <c r="MLG30" s="3"/>
      <c r="MLH30" s="3"/>
      <c r="MLI30" s="2"/>
      <c r="MLR30" s="3"/>
      <c r="MLS30" s="3"/>
      <c r="MLT30" s="2"/>
      <c r="MMC30" s="3"/>
      <c r="MMD30" s="3"/>
      <c r="MME30" s="2"/>
      <c r="MMN30" s="3"/>
      <c r="MMO30" s="3"/>
      <c r="MMP30" s="2"/>
      <c r="MMY30" s="3"/>
      <c r="MMZ30" s="3"/>
      <c r="MNA30" s="2"/>
      <c r="MNJ30" s="3"/>
      <c r="MNK30" s="3"/>
      <c r="MNL30" s="2"/>
      <c r="MNU30" s="3"/>
      <c r="MNV30" s="3"/>
      <c r="MNW30" s="2"/>
      <c r="MOF30" s="3"/>
      <c r="MOG30" s="3"/>
      <c r="MOH30" s="2"/>
      <c r="MOQ30" s="3"/>
      <c r="MOR30" s="3"/>
      <c r="MOS30" s="2"/>
      <c r="MPB30" s="3"/>
      <c r="MPC30" s="3"/>
      <c r="MPD30" s="2"/>
      <c r="MPM30" s="3"/>
      <c r="MPN30" s="3"/>
      <c r="MPO30" s="2"/>
      <c r="MPX30" s="3"/>
      <c r="MPY30" s="3"/>
      <c r="MPZ30" s="2"/>
      <c r="MQI30" s="3"/>
      <c r="MQJ30" s="3"/>
      <c r="MQK30" s="2"/>
      <c r="MQT30" s="3"/>
      <c r="MQU30" s="3"/>
      <c r="MQV30" s="2"/>
      <c r="MRE30" s="3"/>
      <c r="MRF30" s="3"/>
      <c r="MRG30" s="2"/>
      <c r="MRP30" s="3"/>
      <c r="MRQ30" s="3"/>
      <c r="MRR30" s="2"/>
      <c r="MSA30" s="3"/>
      <c r="MSB30" s="3"/>
      <c r="MSC30" s="2"/>
      <c r="MSL30" s="3"/>
      <c r="MSM30" s="3"/>
      <c r="MSN30" s="2"/>
      <c r="MSW30" s="3"/>
      <c r="MSX30" s="3"/>
      <c r="MSY30" s="2"/>
      <c r="MTH30" s="3"/>
      <c r="MTI30" s="3"/>
      <c r="MTJ30" s="2"/>
      <c r="MTS30" s="3"/>
      <c r="MTT30" s="3"/>
      <c r="MTU30" s="2"/>
      <c r="MUD30" s="3"/>
      <c r="MUE30" s="3"/>
      <c r="MUF30" s="2"/>
      <c r="MUO30" s="3"/>
      <c r="MUP30" s="3"/>
      <c r="MUQ30" s="2"/>
      <c r="MUZ30" s="3"/>
      <c r="MVA30" s="3"/>
      <c r="MVB30" s="2"/>
      <c r="MVK30" s="3"/>
      <c r="MVL30" s="3"/>
      <c r="MVM30" s="2"/>
      <c r="MVV30" s="3"/>
      <c r="MVW30" s="3"/>
      <c r="MVX30" s="2"/>
      <c r="MWG30" s="3"/>
      <c r="MWH30" s="3"/>
      <c r="MWI30" s="2"/>
      <c r="MWR30" s="3"/>
      <c r="MWS30" s="3"/>
      <c r="MWT30" s="2"/>
      <c r="MXC30" s="3"/>
      <c r="MXD30" s="3"/>
      <c r="MXE30" s="2"/>
      <c r="MXN30" s="3"/>
      <c r="MXO30" s="3"/>
      <c r="MXP30" s="2"/>
      <c r="MXY30" s="3"/>
      <c r="MXZ30" s="3"/>
      <c r="MYA30" s="2"/>
      <c r="MYJ30" s="3"/>
      <c r="MYK30" s="3"/>
      <c r="MYL30" s="2"/>
      <c r="MYU30" s="3"/>
      <c r="MYV30" s="3"/>
      <c r="MYW30" s="2"/>
      <c r="MZF30" s="3"/>
      <c r="MZG30" s="3"/>
      <c r="MZH30" s="2"/>
      <c r="MZQ30" s="3"/>
      <c r="MZR30" s="3"/>
      <c r="MZS30" s="2"/>
      <c r="NAB30" s="3"/>
      <c r="NAC30" s="3"/>
      <c r="NAD30" s="2"/>
      <c r="NAM30" s="3"/>
      <c r="NAN30" s="3"/>
      <c r="NAO30" s="2"/>
      <c r="NAX30" s="3"/>
      <c r="NAY30" s="3"/>
      <c r="NAZ30" s="2"/>
      <c r="NBI30" s="3"/>
      <c r="NBJ30" s="3"/>
      <c r="NBK30" s="2"/>
      <c r="NBT30" s="3"/>
      <c r="NBU30" s="3"/>
      <c r="NBV30" s="2"/>
      <c r="NCE30" s="3"/>
      <c r="NCF30" s="3"/>
      <c r="NCG30" s="2"/>
      <c r="NCP30" s="3"/>
      <c r="NCQ30" s="3"/>
      <c r="NCR30" s="2"/>
      <c r="NDA30" s="3"/>
      <c r="NDB30" s="3"/>
      <c r="NDC30" s="2"/>
      <c r="NDL30" s="3"/>
      <c r="NDM30" s="3"/>
      <c r="NDN30" s="2"/>
      <c r="NDW30" s="3"/>
      <c r="NDX30" s="3"/>
      <c r="NDY30" s="2"/>
      <c r="NEH30" s="3"/>
      <c r="NEI30" s="3"/>
      <c r="NEJ30" s="2"/>
      <c r="NES30" s="3"/>
      <c r="NET30" s="3"/>
      <c r="NEU30" s="2"/>
      <c r="NFD30" s="3"/>
      <c r="NFE30" s="3"/>
      <c r="NFF30" s="2"/>
      <c r="NFO30" s="3"/>
      <c r="NFP30" s="3"/>
      <c r="NFQ30" s="2"/>
      <c r="NFZ30" s="3"/>
      <c r="NGA30" s="3"/>
      <c r="NGB30" s="2"/>
      <c r="NGK30" s="3"/>
      <c r="NGL30" s="3"/>
      <c r="NGM30" s="2"/>
      <c r="NGV30" s="3"/>
      <c r="NGW30" s="3"/>
      <c r="NGX30" s="2"/>
      <c r="NHG30" s="3"/>
      <c r="NHH30" s="3"/>
      <c r="NHI30" s="2"/>
      <c r="NHR30" s="3"/>
      <c r="NHS30" s="3"/>
      <c r="NHT30" s="2"/>
      <c r="NIC30" s="3"/>
      <c r="NID30" s="3"/>
      <c r="NIE30" s="2"/>
      <c r="NIN30" s="3"/>
      <c r="NIO30" s="3"/>
      <c r="NIP30" s="2"/>
      <c r="NIY30" s="3"/>
      <c r="NIZ30" s="3"/>
      <c r="NJA30" s="2"/>
      <c r="NJJ30" s="3"/>
      <c r="NJK30" s="3"/>
      <c r="NJL30" s="2"/>
      <c r="NJU30" s="3"/>
      <c r="NJV30" s="3"/>
      <c r="NJW30" s="2"/>
      <c r="NKF30" s="3"/>
      <c r="NKG30" s="3"/>
      <c r="NKH30" s="2"/>
      <c r="NKQ30" s="3"/>
      <c r="NKR30" s="3"/>
      <c r="NKS30" s="2"/>
      <c r="NLB30" s="3"/>
      <c r="NLC30" s="3"/>
      <c r="NLD30" s="2"/>
      <c r="NLM30" s="3"/>
      <c r="NLN30" s="3"/>
      <c r="NLO30" s="2"/>
      <c r="NLX30" s="3"/>
      <c r="NLY30" s="3"/>
      <c r="NLZ30" s="2"/>
      <c r="NMI30" s="3"/>
      <c r="NMJ30" s="3"/>
      <c r="NMK30" s="2"/>
      <c r="NMT30" s="3"/>
      <c r="NMU30" s="3"/>
      <c r="NMV30" s="2"/>
      <c r="NNE30" s="3"/>
      <c r="NNF30" s="3"/>
      <c r="NNG30" s="2"/>
      <c r="NNP30" s="3"/>
      <c r="NNQ30" s="3"/>
      <c r="NNR30" s="2"/>
      <c r="NOA30" s="3"/>
      <c r="NOB30" s="3"/>
      <c r="NOC30" s="2"/>
      <c r="NOL30" s="3"/>
      <c r="NOM30" s="3"/>
      <c r="NON30" s="2"/>
      <c r="NOW30" s="3"/>
      <c r="NOX30" s="3"/>
      <c r="NOY30" s="2"/>
      <c r="NPH30" s="3"/>
      <c r="NPI30" s="3"/>
      <c r="NPJ30" s="2"/>
      <c r="NPS30" s="3"/>
      <c r="NPT30" s="3"/>
      <c r="NPU30" s="2"/>
      <c r="NQD30" s="3"/>
      <c r="NQE30" s="3"/>
      <c r="NQF30" s="2"/>
      <c r="NQO30" s="3"/>
      <c r="NQP30" s="3"/>
      <c r="NQQ30" s="2"/>
      <c r="NQZ30" s="3"/>
      <c r="NRA30" s="3"/>
      <c r="NRB30" s="2"/>
      <c r="NRK30" s="3"/>
      <c r="NRL30" s="3"/>
      <c r="NRM30" s="2"/>
      <c r="NRV30" s="3"/>
      <c r="NRW30" s="3"/>
      <c r="NRX30" s="2"/>
      <c r="NSG30" s="3"/>
      <c r="NSH30" s="3"/>
      <c r="NSI30" s="2"/>
      <c r="NSR30" s="3"/>
      <c r="NSS30" s="3"/>
      <c r="NST30" s="2"/>
      <c r="NTC30" s="3"/>
      <c r="NTD30" s="3"/>
      <c r="NTE30" s="2"/>
      <c r="NTN30" s="3"/>
      <c r="NTO30" s="3"/>
      <c r="NTP30" s="2"/>
      <c r="NTY30" s="3"/>
      <c r="NTZ30" s="3"/>
      <c r="NUA30" s="2"/>
      <c r="NUJ30" s="3"/>
      <c r="NUK30" s="3"/>
      <c r="NUL30" s="2"/>
      <c r="NUU30" s="3"/>
      <c r="NUV30" s="3"/>
      <c r="NUW30" s="2"/>
      <c r="NVF30" s="3"/>
      <c r="NVG30" s="3"/>
      <c r="NVH30" s="2"/>
      <c r="NVQ30" s="3"/>
      <c r="NVR30" s="3"/>
      <c r="NVS30" s="2"/>
      <c r="NWB30" s="3"/>
      <c r="NWC30" s="3"/>
      <c r="NWD30" s="2"/>
      <c r="NWM30" s="3"/>
      <c r="NWN30" s="3"/>
      <c r="NWO30" s="2"/>
      <c r="NWX30" s="3"/>
      <c r="NWY30" s="3"/>
      <c r="NWZ30" s="2"/>
      <c r="NXI30" s="3"/>
      <c r="NXJ30" s="3"/>
      <c r="NXK30" s="2"/>
      <c r="NXT30" s="3"/>
      <c r="NXU30" s="3"/>
      <c r="NXV30" s="2"/>
      <c r="NYE30" s="3"/>
      <c r="NYF30" s="3"/>
      <c r="NYG30" s="2"/>
      <c r="NYP30" s="3"/>
      <c r="NYQ30" s="3"/>
      <c r="NYR30" s="2"/>
      <c r="NZA30" s="3"/>
      <c r="NZB30" s="3"/>
      <c r="NZC30" s="2"/>
      <c r="NZL30" s="3"/>
      <c r="NZM30" s="3"/>
      <c r="NZN30" s="2"/>
      <c r="NZW30" s="3"/>
      <c r="NZX30" s="3"/>
      <c r="NZY30" s="2"/>
      <c r="OAH30" s="3"/>
      <c r="OAI30" s="3"/>
      <c r="OAJ30" s="2"/>
      <c r="OAS30" s="3"/>
      <c r="OAT30" s="3"/>
      <c r="OAU30" s="2"/>
      <c r="OBD30" s="3"/>
      <c r="OBE30" s="3"/>
      <c r="OBF30" s="2"/>
      <c r="OBO30" s="3"/>
      <c r="OBP30" s="3"/>
      <c r="OBQ30" s="2"/>
      <c r="OBZ30" s="3"/>
      <c r="OCA30" s="3"/>
      <c r="OCB30" s="2"/>
      <c r="OCK30" s="3"/>
      <c r="OCL30" s="3"/>
      <c r="OCM30" s="2"/>
      <c r="OCV30" s="3"/>
      <c r="OCW30" s="3"/>
      <c r="OCX30" s="2"/>
      <c r="ODG30" s="3"/>
      <c r="ODH30" s="3"/>
      <c r="ODI30" s="2"/>
      <c r="ODR30" s="3"/>
      <c r="ODS30" s="3"/>
      <c r="ODT30" s="2"/>
      <c r="OEC30" s="3"/>
      <c r="OED30" s="3"/>
      <c r="OEE30" s="2"/>
      <c r="OEN30" s="3"/>
      <c r="OEO30" s="3"/>
      <c r="OEP30" s="2"/>
      <c r="OEY30" s="3"/>
      <c r="OEZ30" s="3"/>
      <c r="OFA30" s="2"/>
      <c r="OFJ30" s="3"/>
      <c r="OFK30" s="3"/>
      <c r="OFL30" s="2"/>
      <c r="OFU30" s="3"/>
      <c r="OFV30" s="3"/>
      <c r="OFW30" s="2"/>
      <c r="OGF30" s="3"/>
      <c r="OGG30" s="3"/>
      <c r="OGH30" s="2"/>
      <c r="OGQ30" s="3"/>
      <c r="OGR30" s="3"/>
      <c r="OGS30" s="2"/>
      <c r="OHB30" s="3"/>
      <c r="OHC30" s="3"/>
      <c r="OHD30" s="2"/>
      <c r="OHM30" s="3"/>
      <c r="OHN30" s="3"/>
      <c r="OHO30" s="2"/>
      <c r="OHX30" s="3"/>
      <c r="OHY30" s="3"/>
      <c r="OHZ30" s="2"/>
      <c r="OII30" s="3"/>
      <c r="OIJ30" s="3"/>
      <c r="OIK30" s="2"/>
      <c r="OIT30" s="3"/>
      <c r="OIU30" s="3"/>
      <c r="OIV30" s="2"/>
      <c r="OJE30" s="3"/>
      <c r="OJF30" s="3"/>
      <c r="OJG30" s="2"/>
      <c r="OJP30" s="3"/>
      <c r="OJQ30" s="3"/>
      <c r="OJR30" s="2"/>
      <c r="OKA30" s="3"/>
      <c r="OKB30" s="3"/>
      <c r="OKC30" s="2"/>
      <c r="OKL30" s="3"/>
      <c r="OKM30" s="3"/>
      <c r="OKN30" s="2"/>
      <c r="OKW30" s="3"/>
      <c r="OKX30" s="3"/>
      <c r="OKY30" s="2"/>
      <c r="OLH30" s="3"/>
      <c r="OLI30" s="3"/>
      <c r="OLJ30" s="2"/>
      <c r="OLS30" s="3"/>
      <c r="OLT30" s="3"/>
      <c r="OLU30" s="2"/>
      <c r="OMD30" s="3"/>
      <c r="OME30" s="3"/>
      <c r="OMF30" s="2"/>
      <c r="OMO30" s="3"/>
      <c r="OMP30" s="3"/>
      <c r="OMQ30" s="2"/>
      <c r="OMZ30" s="3"/>
      <c r="ONA30" s="3"/>
      <c r="ONB30" s="2"/>
      <c r="ONK30" s="3"/>
      <c r="ONL30" s="3"/>
      <c r="ONM30" s="2"/>
      <c r="ONV30" s="3"/>
      <c r="ONW30" s="3"/>
      <c r="ONX30" s="2"/>
      <c r="OOG30" s="3"/>
      <c r="OOH30" s="3"/>
      <c r="OOI30" s="2"/>
      <c r="OOR30" s="3"/>
      <c r="OOS30" s="3"/>
      <c r="OOT30" s="2"/>
      <c r="OPC30" s="3"/>
      <c r="OPD30" s="3"/>
      <c r="OPE30" s="2"/>
      <c r="OPN30" s="3"/>
      <c r="OPO30" s="3"/>
      <c r="OPP30" s="2"/>
      <c r="OPY30" s="3"/>
      <c r="OPZ30" s="3"/>
      <c r="OQA30" s="2"/>
      <c r="OQJ30" s="3"/>
      <c r="OQK30" s="3"/>
      <c r="OQL30" s="2"/>
      <c r="OQU30" s="3"/>
      <c r="OQV30" s="3"/>
      <c r="OQW30" s="2"/>
      <c r="ORF30" s="3"/>
      <c r="ORG30" s="3"/>
      <c r="ORH30" s="2"/>
      <c r="ORQ30" s="3"/>
      <c r="ORR30" s="3"/>
      <c r="ORS30" s="2"/>
      <c r="OSB30" s="3"/>
      <c r="OSC30" s="3"/>
      <c r="OSD30" s="2"/>
      <c r="OSM30" s="3"/>
      <c r="OSN30" s="3"/>
      <c r="OSO30" s="2"/>
      <c r="OSX30" s="3"/>
      <c r="OSY30" s="3"/>
      <c r="OSZ30" s="2"/>
      <c r="OTI30" s="3"/>
      <c r="OTJ30" s="3"/>
      <c r="OTK30" s="2"/>
      <c r="OTT30" s="3"/>
      <c r="OTU30" s="3"/>
      <c r="OTV30" s="2"/>
      <c r="OUE30" s="3"/>
      <c r="OUF30" s="3"/>
      <c r="OUG30" s="2"/>
      <c r="OUP30" s="3"/>
      <c r="OUQ30" s="3"/>
      <c r="OUR30" s="2"/>
      <c r="OVA30" s="3"/>
      <c r="OVB30" s="3"/>
      <c r="OVC30" s="2"/>
      <c r="OVL30" s="3"/>
      <c r="OVM30" s="3"/>
      <c r="OVN30" s="2"/>
      <c r="OVW30" s="3"/>
      <c r="OVX30" s="3"/>
      <c r="OVY30" s="2"/>
      <c r="OWH30" s="3"/>
      <c r="OWI30" s="3"/>
      <c r="OWJ30" s="2"/>
      <c r="OWS30" s="3"/>
      <c r="OWT30" s="3"/>
      <c r="OWU30" s="2"/>
      <c r="OXD30" s="3"/>
      <c r="OXE30" s="3"/>
      <c r="OXF30" s="2"/>
      <c r="OXO30" s="3"/>
      <c r="OXP30" s="3"/>
      <c r="OXQ30" s="2"/>
      <c r="OXZ30" s="3"/>
      <c r="OYA30" s="3"/>
      <c r="OYB30" s="2"/>
      <c r="OYK30" s="3"/>
      <c r="OYL30" s="3"/>
      <c r="OYM30" s="2"/>
      <c r="OYV30" s="3"/>
      <c r="OYW30" s="3"/>
      <c r="OYX30" s="2"/>
      <c r="OZG30" s="3"/>
      <c r="OZH30" s="3"/>
      <c r="OZI30" s="2"/>
      <c r="OZR30" s="3"/>
      <c r="OZS30" s="3"/>
      <c r="OZT30" s="2"/>
      <c r="PAC30" s="3"/>
      <c r="PAD30" s="3"/>
      <c r="PAE30" s="2"/>
      <c r="PAN30" s="3"/>
      <c r="PAO30" s="3"/>
      <c r="PAP30" s="2"/>
      <c r="PAY30" s="3"/>
      <c r="PAZ30" s="3"/>
      <c r="PBA30" s="2"/>
      <c r="PBJ30" s="3"/>
      <c r="PBK30" s="3"/>
      <c r="PBL30" s="2"/>
      <c r="PBU30" s="3"/>
      <c r="PBV30" s="3"/>
      <c r="PBW30" s="2"/>
      <c r="PCF30" s="3"/>
      <c r="PCG30" s="3"/>
      <c r="PCH30" s="2"/>
      <c r="PCQ30" s="3"/>
      <c r="PCR30" s="3"/>
      <c r="PCS30" s="2"/>
      <c r="PDB30" s="3"/>
      <c r="PDC30" s="3"/>
      <c r="PDD30" s="2"/>
      <c r="PDM30" s="3"/>
      <c r="PDN30" s="3"/>
      <c r="PDO30" s="2"/>
      <c r="PDX30" s="3"/>
      <c r="PDY30" s="3"/>
      <c r="PDZ30" s="2"/>
      <c r="PEI30" s="3"/>
      <c r="PEJ30" s="3"/>
      <c r="PEK30" s="2"/>
      <c r="PET30" s="3"/>
      <c r="PEU30" s="3"/>
      <c r="PEV30" s="2"/>
      <c r="PFE30" s="3"/>
      <c r="PFF30" s="3"/>
      <c r="PFG30" s="2"/>
      <c r="PFP30" s="3"/>
      <c r="PFQ30" s="3"/>
      <c r="PFR30" s="2"/>
      <c r="PGA30" s="3"/>
      <c r="PGB30" s="3"/>
      <c r="PGC30" s="2"/>
      <c r="PGL30" s="3"/>
      <c r="PGM30" s="3"/>
      <c r="PGN30" s="2"/>
      <c r="PGW30" s="3"/>
      <c r="PGX30" s="3"/>
      <c r="PGY30" s="2"/>
      <c r="PHH30" s="3"/>
      <c r="PHI30" s="3"/>
      <c r="PHJ30" s="2"/>
      <c r="PHS30" s="3"/>
      <c r="PHT30" s="3"/>
      <c r="PHU30" s="2"/>
      <c r="PID30" s="3"/>
      <c r="PIE30" s="3"/>
      <c r="PIF30" s="2"/>
      <c r="PIO30" s="3"/>
      <c r="PIP30" s="3"/>
      <c r="PIQ30" s="2"/>
      <c r="PIZ30" s="3"/>
      <c r="PJA30" s="3"/>
      <c r="PJB30" s="2"/>
      <c r="PJK30" s="3"/>
      <c r="PJL30" s="3"/>
      <c r="PJM30" s="2"/>
      <c r="PJV30" s="3"/>
      <c r="PJW30" s="3"/>
      <c r="PJX30" s="2"/>
      <c r="PKG30" s="3"/>
      <c r="PKH30" s="3"/>
      <c r="PKI30" s="2"/>
      <c r="PKR30" s="3"/>
      <c r="PKS30" s="3"/>
      <c r="PKT30" s="2"/>
      <c r="PLC30" s="3"/>
      <c r="PLD30" s="3"/>
      <c r="PLE30" s="2"/>
      <c r="PLN30" s="3"/>
      <c r="PLO30" s="3"/>
      <c r="PLP30" s="2"/>
      <c r="PLY30" s="3"/>
      <c r="PLZ30" s="3"/>
      <c r="PMA30" s="2"/>
      <c r="PMJ30" s="3"/>
      <c r="PMK30" s="3"/>
      <c r="PML30" s="2"/>
      <c r="PMU30" s="3"/>
      <c r="PMV30" s="3"/>
      <c r="PMW30" s="2"/>
      <c r="PNF30" s="3"/>
      <c r="PNG30" s="3"/>
      <c r="PNH30" s="2"/>
      <c r="PNQ30" s="3"/>
      <c r="PNR30" s="3"/>
      <c r="PNS30" s="2"/>
      <c r="POB30" s="3"/>
      <c r="POC30" s="3"/>
      <c r="POD30" s="2"/>
      <c r="POM30" s="3"/>
      <c r="PON30" s="3"/>
      <c r="POO30" s="2"/>
      <c r="POX30" s="3"/>
      <c r="POY30" s="3"/>
      <c r="POZ30" s="2"/>
      <c r="PPI30" s="3"/>
      <c r="PPJ30" s="3"/>
      <c r="PPK30" s="2"/>
      <c r="PPT30" s="3"/>
      <c r="PPU30" s="3"/>
      <c r="PPV30" s="2"/>
      <c r="PQE30" s="3"/>
      <c r="PQF30" s="3"/>
      <c r="PQG30" s="2"/>
      <c r="PQP30" s="3"/>
      <c r="PQQ30" s="3"/>
      <c r="PQR30" s="2"/>
      <c r="PRA30" s="3"/>
      <c r="PRB30" s="3"/>
      <c r="PRC30" s="2"/>
      <c r="PRL30" s="3"/>
      <c r="PRM30" s="3"/>
      <c r="PRN30" s="2"/>
      <c r="PRW30" s="3"/>
      <c r="PRX30" s="3"/>
      <c r="PRY30" s="2"/>
      <c r="PSH30" s="3"/>
      <c r="PSI30" s="3"/>
      <c r="PSJ30" s="2"/>
      <c r="PSS30" s="3"/>
      <c r="PST30" s="3"/>
      <c r="PSU30" s="2"/>
      <c r="PTD30" s="3"/>
      <c r="PTE30" s="3"/>
      <c r="PTF30" s="2"/>
      <c r="PTO30" s="3"/>
      <c r="PTP30" s="3"/>
      <c r="PTQ30" s="2"/>
      <c r="PTZ30" s="3"/>
      <c r="PUA30" s="3"/>
      <c r="PUB30" s="2"/>
      <c r="PUK30" s="3"/>
      <c r="PUL30" s="3"/>
      <c r="PUM30" s="2"/>
      <c r="PUV30" s="3"/>
      <c r="PUW30" s="3"/>
      <c r="PUX30" s="2"/>
      <c r="PVG30" s="3"/>
      <c r="PVH30" s="3"/>
      <c r="PVI30" s="2"/>
      <c r="PVR30" s="3"/>
      <c r="PVS30" s="3"/>
      <c r="PVT30" s="2"/>
      <c r="PWC30" s="3"/>
      <c r="PWD30" s="3"/>
      <c r="PWE30" s="2"/>
      <c r="PWN30" s="3"/>
      <c r="PWO30" s="3"/>
      <c r="PWP30" s="2"/>
      <c r="PWY30" s="3"/>
      <c r="PWZ30" s="3"/>
      <c r="PXA30" s="2"/>
      <c r="PXJ30" s="3"/>
      <c r="PXK30" s="3"/>
      <c r="PXL30" s="2"/>
      <c r="PXU30" s="3"/>
      <c r="PXV30" s="3"/>
      <c r="PXW30" s="2"/>
      <c r="PYF30" s="3"/>
      <c r="PYG30" s="3"/>
      <c r="PYH30" s="2"/>
      <c r="PYQ30" s="3"/>
      <c r="PYR30" s="3"/>
      <c r="PYS30" s="2"/>
      <c r="PZB30" s="3"/>
      <c r="PZC30" s="3"/>
      <c r="PZD30" s="2"/>
      <c r="PZM30" s="3"/>
      <c r="PZN30" s="3"/>
      <c r="PZO30" s="2"/>
      <c r="PZX30" s="3"/>
      <c r="PZY30" s="3"/>
      <c r="PZZ30" s="2"/>
      <c r="QAI30" s="3"/>
      <c r="QAJ30" s="3"/>
      <c r="QAK30" s="2"/>
      <c r="QAT30" s="3"/>
      <c r="QAU30" s="3"/>
      <c r="QAV30" s="2"/>
      <c r="QBE30" s="3"/>
      <c r="QBF30" s="3"/>
      <c r="QBG30" s="2"/>
      <c r="QBP30" s="3"/>
      <c r="QBQ30" s="3"/>
      <c r="QBR30" s="2"/>
      <c r="QCA30" s="3"/>
      <c r="QCB30" s="3"/>
      <c r="QCC30" s="2"/>
      <c r="QCL30" s="3"/>
      <c r="QCM30" s="3"/>
      <c r="QCN30" s="2"/>
      <c r="QCW30" s="3"/>
      <c r="QCX30" s="3"/>
      <c r="QCY30" s="2"/>
      <c r="QDH30" s="3"/>
      <c r="QDI30" s="3"/>
      <c r="QDJ30" s="2"/>
      <c r="QDS30" s="3"/>
      <c r="QDT30" s="3"/>
      <c r="QDU30" s="2"/>
      <c r="QED30" s="3"/>
      <c r="QEE30" s="3"/>
      <c r="QEF30" s="2"/>
      <c r="QEO30" s="3"/>
      <c r="QEP30" s="3"/>
      <c r="QEQ30" s="2"/>
      <c r="QEZ30" s="3"/>
      <c r="QFA30" s="3"/>
      <c r="QFB30" s="2"/>
      <c r="QFK30" s="3"/>
      <c r="QFL30" s="3"/>
      <c r="QFM30" s="2"/>
      <c r="QFV30" s="3"/>
      <c r="QFW30" s="3"/>
      <c r="QFX30" s="2"/>
      <c r="QGG30" s="3"/>
      <c r="QGH30" s="3"/>
      <c r="QGI30" s="2"/>
      <c r="QGR30" s="3"/>
      <c r="QGS30" s="3"/>
      <c r="QGT30" s="2"/>
      <c r="QHC30" s="3"/>
      <c r="QHD30" s="3"/>
      <c r="QHE30" s="2"/>
      <c r="QHN30" s="3"/>
      <c r="QHO30" s="3"/>
      <c r="QHP30" s="2"/>
      <c r="QHY30" s="3"/>
      <c r="QHZ30" s="3"/>
      <c r="QIA30" s="2"/>
      <c r="QIJ30" s="3"/>
      <c r="QIK30" s="3"/>
      <c r="QIL30" s="2"/>
      <c r="QIU30" s="3"/>
      <c r="QIV30" s="3"/>
      <c r="QIW30" s="2"/>
      <c r="QJF30" s="3"/>
      <c r="QJG30" s="3"/>
      <c r="QJH30" s="2"/>
      <c r="QJQ30" s="3"/>
      <c r="QJR30" s="3"/>
      <c r="QJS30" s="2"/>
      <c r="QKB30" s="3"/>
      <c r="QKC30" s="3"/>
      <c r="QKD30" s="2"/>
      <c r="QKM30" s="3"/>
      <c r="QKN30" s="3"/>
      <c r="QKO30" s="2"/>
      <c r="QKX30" s="3"/>
      <c r="QKY30" s="3"/>
      <c r="QKZ30" s="2"/>
      <c r="QLI30" s="3"/>
      <c r="QLJ30" s="3"/>
      <c r="QLK30" s="2"/>
      <c r="QLT30" s="3"/>
      <c r="QLU30" s="3"/>
      <c r="QLV30" s="2"/>
      <c r="QME30" s="3"/>
      <c r="QMF30" s="3"/>
      <c r="QMG30" s="2"/>
      <c r="QMP30" s="3"/>
      <c r="QMQ30" s="3"/>
      <c r="QMR30" s="2"/>
      <c r="QNA30" s="3"/>
      <c r="QNB30" s="3"/>
      <c r="QNC30" s="2"/>
      <c r="QNL30" s="3"/>
      <c r="QNM30" s="3"/>
      <c r="QNN30" s="2"/>
      <c r="QNW30" s="3"/>
      <c r="QNX30" s="3"/>
      <c r="QNY30" s="2"/>
      <c r="QOH30" s="3"/>
      <c r="QOI30" s="3"/>
      <c r="QOJ30" s="2"/>
      <c r="QOS30" s="3"/>
      <c r="QOT30" s="3"/>
      <c r="QOU30" s="2"/>
      <c r="QPD30" s="3"/>
      <c r="QPE30" s="3"/>
      <c r="QPF30" s="2"/>
      <c r="QPO30" s="3"/>
      <c r="QPP30" s="3"/>
      <c r="QPQ30" s="2"/>
      <c r="QPZ30" s="3"/>
      <c r="QQA30" s="3"/>
      <c r="QQB30" s="2"/>
      <c r="QQK30" s="3"/>
      <c r="QQL30" s="3"/>
      <c r="QQM30" s="2"/>
      <c r="QQV30" s="3"/>
      <c r="QQW30" s="3"/>
      <c r="QQX30" s="2"/>
      <c r="QRG30" s="3"/>
      <c r="QRH30" s="3"/>
      <c r="QRI30" s="2"/>
      <c r="QRR30" s="3"/>
      <c r="QRS30" s="3"/>
      <c r="QRT30" s="2"/>
      <c r="QSC30" s="3"/>
      <c r="QSD30" s="3"/>
      <c r="QSE30" s="2"/>
      <c r="QSN30" s="3"/>
      <c r="QSO30" s="3"/>
      <c r="QSP30" s="2"/>
      <c r="QSY30" s="3"/>
      <c r="QSZ30" s="3"/>
      <c r="QTA30" s="2"/>
      <c r="QTJ30" s="3"/>
      <c r="QTK30" s="3"/>
      <c r="QTL30" s="2"/>
      <c r="QTU30" s="3"/>
      <c r="QTV30" s="3"/>
      <c r="QTW30" s="2"/>
      <c r="QUF30" s="3"/>
      <c r="QUG30" s="3"/>
      <c r="QUH30" s="2"/>
      <c r="QUQ30" s="3"/>
      <c r="QUR30" s="3"/>
      <c r="QUS30" s="2"/>
      <c r="QVB30" s="3"/>
      <c r="QVC30" s="3"/>
      <c r="QVD30" s="2"/>
      <c r="QVM30" s="3"/>
      <c r="QVN30" s="3"/>
      <c r="QVO30" s="2"/>
      <c r="QVX30" s="3"/>
      <c r="QVY30" s="3"/>
      <c r="QVZ30" s="2"/>
      <c r="QWI30" s="3"/>
      <c r="QWJ30" s="3"/>
      <c r="QWK30" s="2"/>
      <c r="QWT30" s="3"/>
      <c r="QWU30" s="3"/>
      <c r="QWV30" s="2"/>
      <c r="QXE30" s="3"/>
      <c r="QXF30" s="3"/>
      <c r="QXG30" s="2"/>
      <c r="QXP30" s="3"/>
      <c r="QXQ30" s="3"/>
      <c r="QXR30" s="2"/>
      <c r="QYA30" s="3"/>
      <c r="QYB30" s="3"/>
      <c r="QYC30" s="2"/>
      <c r="QYL30" s="3"/>
      <c r="QYM30" s="3"/>
      <c r="QYN30" s="2"/>
      <c r="QYW30" s="3"/>
      <c r="QYX30" s="3"/>
      <c r="QYY30" s="2"/>
      <c r="QZH30" s="3"/>
      <c r="QZI30" s="3"/>
      <c r="QZJ30" s="2"/>
      <c r="QZS30" s="3"/>
      <c r="QZT30" s="3"/>
      <c r="QZU30" s="2"/>
      <c r="RAD30" s="3"/>
      <c r="RAE30" s="3"/>
      <c r="RAF30" s="2"/>
      <c r="RAO30" s="3"/>
      <c r="RAP30" s="3"/>
      <c r="RAQ30" s="2"/>
      <c r="RAZ30" s="3"/>
      <c r="RBA30" s="3"/>
      <c r="RBB30" s="2"/>
      <c r="RBK30" s="3"/>
      <c r="RBL30" s="3"/>
      <c r="RBM30" s="2"/>
      <c r="RBV30" s="3"/>
      <c r="RBW30" s="3"/>
      <c r="RBX30" s="2"/>
      <c r="RCG30" s="3"/>
      <c r="RCH30" s="3"/>
      <c r="RCI30" s="2"/>
      <c r="RCR30" s="3"/>
      <c r="RCS30" s="3"/>
      <c r="RCT30" s="2"/>
      <c r="RDC30" s="3"/>
      <c r="RDD30" s="3"/>
      <c r="RDE30" s="2"/>
      <c r="RDN30" s="3"/>
      <c r="RDO30" s="3"/>
      <c r="RDP30" s="2"/>
      <c r="RDY30" s="3"/>
      <c r="RDZ30" s="3"/>
      <c r="REA30" s="2"/>
      <c r="REJ30" s="3"/>
      <c r="REK30" s="3"/>
      <c r="REL30" s="2"/>
      <c r="REU30" s="3"/>
      <c r="REV30" s="3"/>
      <c r="REW30" s="2"/>
      <c r="RFF30" s="3"/>
      <c r="RFG30" s="3"/>
      <c r="RFH30" s="2"/>
      <c r="RFQ30" s="3"/>
      <c r="RFR30" s="3"/>
      <c r="RFS30" s="2"/>
      <c r="RGB30" s="3"/>
      <c r="RGC30" s="3"/>
      <c r="RGD30" s="2"/>
      <c r="RGM30" s="3"/>
      <c r="RGN30" s="3"/>
      <c r="RGO30" s="2"/>
      <c r="RGX30" s="3"/>
      <c r="RGY30" s="3"/>
      <c r="RGZ30" s="2"/>
      <c r="RHI30" s="3"/>
      <c r="RHJ30" s="3"/>
      <c r="RHK30" s="2"/>
      <c r="RHT30" s="3"/>
      <c r="RHU30" s="3"/>
      <c r="RHV30" s="2"/>
      <c r="RIE30" s="3"/>
      <c r="RIF30" s="3"/>
      <c r="RIG30" s="2"/>
      <c r="RIP30" s="3"/>
      <c r="RIQ30" s="3"/>
      <c r="RIR30" s="2"/>
      <c r="RJA30" s="3"/>
      <c r="RJB30" s="3"/>
      <c r="RJC30" s="2"/>
      <c r="RJL30" s="3"/>
      <c r="RJM30" s="3"/>
      <c r="RJN30" s="2"/>
      <c r="RJW30" s="3"/>
      <c r="RJX30" s="3"/>
      <c r="RJY30" s="2"/>
      <c r="RKH30" s="3"/>
      <c r="RKI30" s="3"/>
      <c r="RKJ30" s="2"/>
      <c r="RKS30" s="3"/>
      <c r="RKT30" s="3"/>
      <c r="RKU30" s="2"/>
      <c r="RLD30" s="3"/>
      <c r="RLE30" s="3"/>
      <c r="RLF30" s="2"/>
      <c r="RLO30" s="3"/>
      <c r="RLP30" s="3"/>
      <c r="RLQ30" s="2"/>
      <c r="RLZ30" s="3"/>
      <c r="RMA30" s="3"/>
      <c r="RMB30" s="2"/>
      <c r="RMK30" s="3"/>
      <c r="RML30" s="3"/>
      <c r="RMM30" s="2"/>
      <c r="RMV30" s="3"/>
      <c r="RMW30" s="3"/>
      <c r="RMX30" s="2"/>
      <c r="RNG30" s="3"/>
      <c r="RNH30" s="3"/>
      <c r="RNI30" s="2"/>
      <c r="RNR30" s="3"/>
      <c r="RNS30" s="3"/>
      <c r="RNT30" s="2"/>
      <c r="ROC30" s="3"/>
      <c r="ROD30" s="3"/>
      <c r="ROE30" s="2"/>
      <c r="RON30" s="3"/>
      <c r="ROO30" s="3"/>
      <c r="ROP30" s="2"/>
      <c r="ROY30" s="3"/>
      <c r="ROZ30" s="3"/>
      <c r="RPA30" s="2"/>
      <c r="RPJ30" s="3"/>
      <c r="RPK30" s="3"/>
      <c r="RPL30" s="2"/>
      <c r="RPU30" s="3"/>
      <c r="RPV30" s="3"/>
      <c r="RPW30" s="2"/>
      <c r="RQF30" s="3"/>
      <c r="RQG30" s="3"/>
      <c r="RQH30" s="2"/>
      <c r="RQQ30" s="3"/>
      <c r="RQR30" s="3"/>
      <c r="RQS30" s="2"/>
      <c r="RRB30" s="3"/>
      <c r="RRC30" s="3"/>
      <c r="RRD30" s="2"/>
      <c r="RRM30" s="3"/>
      <c r="RRN30" s="3"/>
      <c r="RRO30" s="2"/>
      <c r="RRX30" s="3"/>
      <c r="RRY30" s="3"/>
      <c r="RRZ30" s="2"/>
      <c r="RSI30" s="3"/>
      <c r="RSJ30" s="3"/>
      <c r="RSK30" s="2"/>
      <c r="RST30" s="3"/>
      <c r="RSU30" s="3"/>
      <c r="RSV30" s="2"/>
      <c r="RTE30" s="3"/>
      <c r="RTF30" s="3"/>
      <c r="RTG30" s="2"/>
      <c r="RTP30" s="3"/>
      <c r="RTQ30" s="3"/>
      <c r="RTR30" s="2"/>
      <c r="RUA30" s="3"/>
      <c r="RUB30" s="3"/>
      <c r="RUC30" s="2"/>
      <c r="RUL30" s="3"/>
      <c r="RUM30" s="3"/>
      <c r="RUN30" s="2"/>
      <c r="RUW30" s="3"/>
      <c r="RUX30" s="3"/>
      <c r="RUY30" s="2"/>
      <c r="RVH30" s="3"/>
      <c r="RVI30" s="3"/>
      <c r="RVJ30" s="2"/>
      <c r="RVS30" s="3"/>
      <c r="RVT30" s="3"/>
      <c r="RVU30" s="2"/>
      <c r="RWD30" s="3"/>
      <c r="RWE30" s="3"/>
      <c r="RWF30" s="2"/>
      <c r="RWO30" s="3"/>
      <c r="RWP30" s="3"/>
      <c r="RWQ30" s="2"/>
      <c r="RWZ30" s="3"/>
      <c r="RXA30" s="3"/>
      <c r="RXB30" s="2"/>
      <c r="RXK30" s="3"/>
      <c r="RXL30" s="3"/>
      <c r="RXM30" s="2"/>
      <c r="RXV30" s="3"/>
      <c r="RXW30" s="3"/>
      <c r="RXX30" s="2"/>
      <c r="RYG30" s="3"/>
      <c r="RYH30" s="3"/>
      <c r="RYI30" s="2"/>
      <c r="RYR30" s="3"/>
      <c r="RYS30" s="3"/>
      <c r="RYT30" s="2"/>
      <c r="RZC30" s="3"/>
      <c r="RZD30" s="3"/>
      <c r="RZE30" s="2"/>
      <c r="RZN30" s="3"/>
      <c r="RZO30" s="3"/>
      <c r="RZP30" s="2"/>
      <c r="RZY30" s="3"/>
      <c r="RZZ30" s="3"/>
      <c r="SAA30" s="2"/>
      <c r="SAJ30" s="3"/>
      <c r="SAK30" s="3"/>
      <c r="SAL30" s="2"/>
      <c r="SAU30" s="3"/>
      <c r="SAV30" s="3"/>
      <c r="SAW30" s="2"/>
      <c r="SBF30" s="3"/>
      <c r="SBG30" s="3"/>
      <c r="SBH30" s="2"/>
      <c r="SBQ30" s="3"/>
      <c r="SBR30" s="3"/>
      <c r="SBS30" s="2"/>
      <c r="SCB30" s="3"/>
      <c r="SCC30" s="3"/>
      <c r="SCD30" s="2"/>
      <c r="SCM30" s="3"/>
      <c r="SCN30" s="3"/>
      <c r="SCO30" s="2"/>
      <c r="SCX30" s="3"/>
      <c r="SCY30" s="3"/>
      <c r="SCZ30" s="2"/>
      <c r="SDI30" s="3"/>
      <c r="SDJ30" s="3"/>
      <c r="SDK30" s="2"/>
      <c r="SDT30" s="3"/>
      <c r="SDU30" s="3"/>
      <c r="SDV30" s="2"/>
      <c r="SEE30" s="3"/>
      <c r="SEF30" s="3"/>
      <c r="SEG30" s="2"/>
      <c r="SEP30" s="3"/>
      <c r="SEQ30" s="3"/>
      <c r="SER30" s="2"/>
      <c r="SFA30" s="3"/>
      <c r="SFB30" s="3"/>
      <c r="SFC30" s="2"/>
      <c r="SFL30" s="3"/>
      <c r="SFM30" s="3"/>
      <c r="SFN30" s="2"/>
      <c r="SFW30" s="3"/>
      <c r="SFX30" s="3"/>
      <c r="SFY30" s="2"/>
      <c r="SGH30" s="3"/>
      <c r="SGI30" s="3"/>
      <c r="SGJ30" s="2"/>
      <c r="SGS30" s="3"/>
      <c r="SGT30" s="3"/>
      <c r="SGU30" s="2"/>
      <c r="SHD30" s="3"/>
      <c r="SHE30" s="3"/>
      <c r="SHF30" s="2"/>
      <c r="SHO30" s="3"/>
      <c r="SHP30" s="3"/>
      <c r="SHQ30" s="2"/>
      <c r="SHZ30" s="3"/>
      <c r="SIA30" s="3"/>
      <c r="SIB30" s="2"/>
      <c r="SIK30" s="3"/>
      <c r="SIL30" s="3"/>
      <c r="SIM30" s="2"/>
      <c r="SIV30" s="3"/>
      <c r="SIW30" s="3"/>
      <c r="SIX30" s="2"/>
      <c r="SJG30" s="3"/>
      <c r="SJH30" s="3"/>
      <c r="SJI30" s="2"/>
      <c r="SJR30" s="3"/>
      <c r="SJS30" s="3"/>
      <c r="SJT30" s="2"/>
      <c r="SKC30" s="3"/>
      <c r="SKD30" s="3"/>
      <c r="SKE30" s="2"/>
      <c r="SKN30" s="3"/>
      <c r="SKO30" s="3"/>
      <c r="SKP30" s="2"/>
      <c r="SKY30" s="3"/>
      <c r="SKZ30" s="3"/>
      <c r="SLA30" s="2"/>
      <c r="SLJ30" s="3"/>
      <c r="SLK30" s="3"/>
      <c r="SLL30" s="2"/>
      <c r="SLU30" s="3"/>
      <c r="SLV30" s="3"/>
      <c r="SLW30" s="2"/>
      <c r="SMF30" s="3"/>
      <c r="SMG30" s="3"/>
      <c r="SMH30" s="2"/>
      <c r="SMQ30" s="3"/>
      <c r="SMR30" s="3"/>
      <c r="SMS30" s="2"/>
      <c r="SNB30" s="3"/>
      <c r="SNC30" s="3"/>
      <c r="SND30" s="2"/>
      <c r="SNM30" s="3"/>
      <c r="SNN30" s="3"/>
      <c r="SNO30" s="2"/>
      <c r="SNX30" s="3"/>
      <c r="SNY30" s="3"/>
      <c r="SNZ30" s="2"/>
      <c r="SOI30" s="3"/>
      <c r="SOJ30" s="3"/>
      <c r="SOK30" s="2"/>
      <c r="SOT30" s="3"/>
      <c r="SOU30" s="3"/>
      <c r="SOV30" s="2"/>
      <c r="SPE30" s="3"/>
      <c r="SPF30" s="3"/>
      <c r="SPG30" s="2"/>
      <c r="SPP30" s="3"/>
      <c r="SPQ30" s="3"/>
      <c r="SPR30" s="2"/>
      <c r="SQA30" s="3"/>
      <c r="SQB30" s="3"/>
      <c r="SQC30" s="2"/>
      <c r="SQL30" s="3"/>
      <c r="SQM30" s="3"/>
      <c r="SQN30" s="2"/>
      <c r="SQW30" s="3"/>
      <c r="SQX30" s="3"/>
      <c r="SQY30" s="2"/>
      <c r="SRH30" s="3"/>
      <c r="SRI30" s="3"/>
      <c r="SRJ30" s="2"/>
      <c r="SRS30" s="3"/>
      <c r="SRT30" s="3"/>
      <c r="SRU30" s="2"/>
      <c r="SSD30" s="3"/>
      <c r="SSE30" s="3"/>
      <c r="SSF30" s="2"/>
      <c r="SSO30" s="3"/>
      <c r="SSP30" s="3"/>
      <c r="SSQ30" s="2"/>
      <c r="SSZ30" s="3"/>
      <c r="STA30" s="3"/>
      <c r="STB30" s="2"/>
      <c r="STK30" s="3"/>
      <c r="STL30" s="3"/>
      <c r="STM30" s="2"/>
      <c r="STV30" s="3"/>
      <c r="STW30" s="3"/>
      <c r="STX30" s="2"/>
      <c r="SUG30" s="3"/>
      <c r="SUH30" s="3"/>
      <c r="SUI30" s="2"/>
      <c r="SUR30" s="3"/>
      <c r="SUS30" s="3"/>
      <c r="SUT30" s="2"/>
      <c r="SVC30" s="3"/>
      <c r="SVD30" s="3"/>
      <c r="SVE30" s="2"/>
      <c r="SVN30" s="3"/>
      <c r="SVO30" s="3"/>
      <c r="SVP30" s="2"/>
      <c r="SVY30" s="3"/>
      <c r="SVZ30" s="3"/>
      <c r="SWA30" s="2"/>
      <c r="SWJ30" s="3"/>
      <c r="SWK30" s="3"/>
      <c r="SWL30" s="2"/>
      <c r="SWU30" s="3"/>
      <c r="SWV30" s="3"/>
      <c r="SWW30" s="2"/>
      <c r="SXF30" s="3"/>
      <c r="SXG30" s="3"/>
      <c r="SXH30" s="2"/>
      <c r="SXQ30" s="3"/>
      <c r="SXR30" s="3"/>
      <c r="SXS30" s="2"/>
      <c r="SYB30" s="3"/>
      <c r="SYC30" s="3"/>
      <c r="SYD30" s="2"/>
      <c r="SYM30" s="3"/>
      <c r="SYN30" s="3"/>
      <c r="SYO30" s="2"/>
      <c r="SYX30" s="3"/>
      <c r="SYY30" s="3"/>
      <c r="SYZ30" s="2"/>
      <c r="SZI30" s="3"/>
      <c r="SZJ30" s="3"/>
      <c r="SZK30" s="2"/>
      <c r="SZT30" s="3"/>
      <c r="SZU30" s="3"/>
      <c r="SZV30" s="2"/>
      <c r="TAE30" s="3"/>
      <c r="TAF30" s="3"/>
      <c r="TAG30" s="2"/>
      <c r="TAP30" s="3"/>
      <c r="TAQ30" s="3"/>
      <c r="TAR30" s="2"/>
      <c r="TBA30" s="3"/>
      <c r="TBB30" s="3"/>
      <c r="TBC30" s="2"/>
      <c r="TBL30" s="3"/>
      <c r="TBM30" s="3"/>
      <c r="TBN30" s="2"/>
      <c r="TBW30" s="3"/>
      <c r="TBX30" s="3"/>
      <c r="TBY30" s="2"/>
      <c r="TCH30" s="3"/>
      <c r="TCI30" s="3"/>
      <c r="TCJ30" s="2"/>
      <c r="TCS30" s="3"/>
      <c r="TCT30" s="3"/>
      <c r="TCU30" s="2"/>
      <c r="TDD30" s="3"/>
      <c r="TDE30" s="3"/>
      <c r="TDF30" s="2"/>
      <c r="TDO30" s="3"/>
      <c r="TDP30" s="3"/>
      <c r="TDQ30" s="2"/>
      <c r="TDZ30" s="3"/>
      <c r="TEA30" s="3"/>
      <c r="TEB30" s="2"/>
      <c r="TEK30" s="3"/>
      <c r="TEL30" s="3"/>
      <c r="TEM30" s="2"/>
      <c r="TEV30" s="3"/>
      <c r="TEW30" s="3"/>
      <c r="TEX30" s="2"/>
      <c r="TFG30" s="3"/>
      <c r="TFH30" s="3"/>
      <c r="TFI30" s="2"/>
      <c r="TFR30" s="3"/>
      <c r="TFS30" s="3"/>
      <c r="TFT30" s="2"/>
      <c r="TGC30" s="3"/>
      <c r="TGD30" s="3"/>
      <c r="TGE30" s="2"/>
      <c r="TGN30" s="3"/>
      <c r="TGO30" s="3"/>
      <c r="TGP30" s="2"/>
      <c r="TGY30" s="3"/>
      <c r="TGZ30" s="3"/>
      <c r="THA30" s="2"/>
      <c r="THJ30" s="3"/>
      <c r="THK30" s="3"/>
      <c r="THL30" s="2"/>
      <c r="THU30" s="3"/>
      <c r="THV30" s="3"/>
      <c r="THW30" s="2"/>
      <c r="TIF30" s="3"/>
      <c r="TIG30" s="3"/>
      <c r="TIH30" s="2"/>
      <c r="TIQ30" s="3"/>
      <c r="TIR30" s="3"/>
      <c r="TIS30" s="2"/>
      <c r="TJB30" s="3"/>
      <c r="TJC30" s="3"/>
      <c r="TJD30" s="2"/>
      <c r="TJM30" s="3"/>
      <c r="TJN30" s="3"/>
      <c r="TJO30" s="2"/>
      <c r="TJX30" s="3"/>
      <c r="TJY30" s="3"/>
      <c r="TJZ30" s="2"/>
      <c r="TKI30" s="3"/>
      <c r="TKJ30" s="3"/>
      <c r="TKK30" s="2"/>
      <c r="TKT30" s="3"/>
      <c r="TKU30" s="3"/>
      <c r="TKV30" s="2"/>
      <c r="TLE30" s="3"/>
      <c r="TLF30" s="3"/>
      <c r="TLG30" s="2"/>
      <c r="TLP30" s="3"/>
      <c r="TLQ30" s="3"/>
      <c r="TLR30" s="2"/>
      <c r="TMA30" s="3"/>
      <c r="TMB30" s="3"/>
      <c r="TMC30" s="2"/>
      <c r="TML30" s="3"/>
      <c r="TMM30" s="3"/>
      <c r="TMN30" s="2"/>
      <c r="TMW30" s="3"/>
      <c r="TMX30" s="3"/>
      <c r="TMY30" s="2"/>
      <c r="TNH30" s="3"/>
      <c r="TNI30" s="3"/>
      <c r="TNJ30" s="2"/>
      <c r="TNS30" s="3"/>
      <c r="TNT30" s="3"/>
      <c r="TNU30" s="2"/>
      <c r="TOD30" s="3"/>
      <c r="TOE30" s="3"/>
      <c r="TOF30" s="2"/>
      <c r="TOO30" s="3"/>
      <c r="TOP30" s="3"/>
      <c r="TOQ30" s="2"/>
      <c r="TOZ30" s="3"/>
      <c r="TPA30" s="3"/>
      <c r="TPB30" s="2"/>
      <c r="TPK30" s="3"/>
      <c r="TPL30" s="3"/>
      <c r="TPM30" s="2"/>
      <c r="TPV30" s="3"/>
      <c r="TPW30" s="3"/>
      <c r="TPX30" s="2"/>
      <c r="TQG30" s="3"/>
      <c r="TQH30" s="3"/>
      <c r="TQI30" s="2"/>
      <c r="TQR30" s="3"/>
      <c r="TQS30" s="3"/>
      <c r="TQT30" s="2"/>
      <c r="TRC30" s="3"/>
      <c r="TRD30" s="3"/>
      <c r="TRE30" s="2"/>
      <c r="TRN30" s="3"/>
      <c r="TRO30" s="3"/>
      <c r="TRP30" s="2"/>
      <c r="TRY30" s="3"/>
      <c r="TRZ30" s="3"/>
      <c r="TSA30" s="2"/>
      <c r="TSJ30" s="3"/>
      <c r="TSK30" s="3"/>
      <c r="TSL30" s="2"/>
      <c r="TSU30" s="3"/>
      <c r="TSV30" s="3"/>
      <c r="TSW30" s="2"/>
      <c r="TTF30" s="3"/>
      <c r="TTG30" s="3"/>
      <c r="TTH30" s="2"/>
      <c r="TTQ30" s="3"/>
      <c r="TTR30" s="3"/>
      <c r="TTS30" s="2"/>
      <c r="TUB30" s="3"/>
      <c r="TUC30" s="3"/>
      <c r="TUD30" s="2"/>
      <c r="TUM30" s="3"/>
      <c r="TUN30" s="3"/>
      <c r="TUO30" s="2"/>
      <c r="TUX30" s="3"/>
      <c r="TUY30" s="3"/>
      <c r="TUZ30" s="2"/>
      <c r="TVI30" s="3"/>
      <c r="TVJ30" s="3"/>
      <c r="TVK30" s="2"/>
      <c r="TVT30" s="3"/>
      <c r="TVU30" s="3"/>
      <c r="TVV30" s="2"/>
      <c r="TWE30" s="3"/>
      <c r="TWF30" s="3"/>
      <c r="TWG30" s="2"/>
      <c r="TWP30" s="3"/>
      <c r="TWQ30" s="3"/>
      <c r="TWR30" s="2"/>
      <c r="TXA30" s="3"/>
      <c r="TXB30" s="3"/>
      <c r="TXC30" s="2"/>
      <c r="TXL30" s="3"/>
      <c r="TXM30" s="3"/>
      <c r="TXN30" s="2"/>
      <c r="TXW30" s="3"/>
      <c r="TXX30" s="3"/>
      <c r="TXY30" s="2"/>
      <c r="TYH30" s="3"/>
      <c r="TYI30" s="3"/>
      <c r="TYJ30" s="2"/>
      <c r="TYS30" s="3"/>
      <c r="TYT30" s="3"/>
      <c r="TYU30" s="2"/>
      <c r="TZD30" s="3"/>
      <c r="TZE30" s="3"/>
      <c r="TZF30" s="2"/>
      <c r="TZO30" s="3"/>
      <c r="TZP30" s="3"/>
      <c r="TZQ30" s="2"/>
      <c r="TZZ30" s="3"/>
      <c r="UAA30" s="3"/>
      <c r="UAB30" s="2"/>
      <c r="UAK30" s="3"/>
      <c r="UAL30" s="3"/>
      <c r="UAM30" s="2"/>
      <c r="UAV30" s="3"/>
      <c r="UAW30" s="3"/>
      <c r="UAX30" s="2"/>
      <c r="UBG30" s="3"/>
      <c r="UBH30" s="3"/>
      <c r="UBI30" s="2"/>
      <c r="UBR30" s="3"/>
      <c r="UBS30" s="3"/>
      <c r="UBT30" s="2"/>
      <c r="UCC30" s="3"/>
      <c r="UCD30" s="3"/>
      <c r="UCE30" s="2"/>
      <c r="UCN30" s="3"/>
      <c r="UCO30" s="3"/>
      <c r="UCP30" s="2"/>
      <c r="UCY30" s="3"/>
      <c r="UCZ30" s="3"/>
      <c r="UDA30" s="2"/>
      <c r="UDJ30" s="3"/>
      <c r="UDK30" s="3"/>
      <c r="UDL30" s="2"/>
      <c r="UDU30" s="3"/>
      <c r="UDV30" s="3"/>
      <c r="UDW30" s="2"/>
      <c r="UEF30" s="3"/>
      <c r="UEG30" s="3"/>
      <c r="UEH30" s="2"/>
      <c r="UEQ30" s="3"/>
      <c r="UER30" s="3"/>
      <c r="UES30" s="2"/>
      <c r="UFB30" s="3"/>
      <c r="UFC30" s="3"/>
      <c r="UFD30" s="2"/>
      <c r="UFM30" s="3"/>
      <c r="UFN30" s="3"/>
      <c r="UFO30" s="2"/>
      <c r="UFX30" s="3"/>
      <c r="UFY30" s="3"/>
      <c r="UFZ30" s="2"/>
      <c r="UGI30" s="3"/>
      <c r="UGJ30" s="3"/>
      <c r="UGK30" s="2"/>
      <c r="UGT30" s="3"/>
      <c r="UGU30" s="3"/>
      <c r="UGV30" s="2"/>
      <c r="UHE30" s="3"/>
      <c r="UHF30" s="3"/>
      <c r="UHG30" s="2"/>
      <c r="UHP30" s="3"/>
      <c r="UHQ30" s="3"/>
      <c r="UHR30" s="2"/>
      <c r="UIA30" s="3"/>
      <c r="UIB30" s="3"/>
      <c r="UIC30" s="2"/>
      <c r="UIL30" s="3"/>
      <c r="UIM30" s="3"/>
      <c r="UIN30" s="2"/>
      <c r="UIW30" s="3"/>
      <c r="UIX30" s="3"/>
      <c r="UIY30" s="2"/>
      <c r="UJH30" s="3"/>
      <c r="UJI30" s="3"/>
      <c r="UJJ30" s="2"/>
      <c r="UJS30" s="3"/>
      <c r="UJT30" s="3"/>
      <c r="UJU30" s="2"/>
      <c r="UKD30" s="3"/>
      <c r="UKE30" s="3"/>
      <c r="UKF30" s="2"/>
      <c r="UKO30" s="3"/>
      <c r="UKP30" s="3"/>
      <c r="UKQ30" s="2"/>
      <c r="UKZ30" s="3"/>
      <c r="ULA30" s="3"/>
      <c r="ULB30" s="2"/>
      <c r="ULK30" s="3"/>
      <c r="ULL30" s="3"/>
      <c r="ULM30" s="2"/>
      <c r="ULV30" s="3"/>
      <c r="ULW30" s="3"/>
      <c r="ULX30" s="2"/>
      <c r="UMG30" s="3"/>
      <c r="UMH30" s="3"/>
      <c r="UMI30" s="2"/>
      <c r="UMR30" s="3"/>
      <c r="UMS30" s="3"/>
      <c r="UMT30" s="2"/>
      <c r="UNC30" s="3"/>
      <c r="UND30" s="3"/>
      <c r="UNE30" s="2"/>
      <c r="UNN30" s="3"/>
      <c r="UNO30" s="3"/>
      <c r="UNP30" s="2"/>
      <c r="UNY30" s="3"/>
      <c r="UNZ30" s="3"/>
      <c r="UOA30" s="2"/>
      <c r="UOJ30" s="3"/>
      <c r="UOK30" s="3"/>
      <c r="UOL30" s="2"/>
      <c r="UOU30" s="3"/>
      <c r="UOV30" s="3"/>
      <c r="UOW30" s="2"/>
      <c r="UPF30" s="3"/>
      <c r="UPG30" s="3"/>
      <c r="UPH30" s="2"/>
      <c r="UPQ30" s="3"/>
      <c r="UPR30" s="3"/>
      <c r="UPS30" s="2"/>
      <c r="UQB30" s="3"/>
      <c r="UQC30" s="3"/>
      <c r="UQD30" s="2"/>
      <c r="UQM30" s="3"/>
      <c r="UQN30" s="3"/>
      <c r="UQO30" s="2"/>
      <c r="UQX30" s="3"/>
      <c r="UQY30" s="3"/>
      <c r="UQZ30" s="2"/>
      <c r="URI30" s="3"/>
      <c r="URJ30" s="3"/>
      <c r="URK30" s="2"/>
      <c r="URT30" s="3"/>
      <c r="URU30" s="3"/>
      <c r="URV30" s="2"/>
      <c r="USE30" s="3"/>
      <c r="USF30" s="3"/>
      <c r="USG30" s="2"/>
      <c r="USP30" s="3"/>
      <c r="USQ30" s="3"/>
      <c r="USR30" s="2"/>
      <c r="UTA30" s="3"/>
      <c r="UTB30" s="3"/>
      <c r="UTC30" s="2"/>
      <c r="UTL30" s="3"/>
      <c r="UTM30" s="3"/>
      <c r="UTN30" s="2"/>
      <c r="UTW30" s="3"/>
      <c r="UTX30" s="3"/>
      <c r="UTY30" s="2"/>
      <c r="UUH30" s="3"/>
      <c r="UUI30" s="3"/>
      <c r="UUJ30" s="2"/>
      <c r="UUS30" s="3"/>
      <c r="UUT30" s="3"/>
      <c r="UUU30" s="2"/>
      <c r="UVD30" s="3"/>
      <c r="UVE30" s="3"/>
      <c r="UVF30" s="2"/>
      <c r="UVO30" s="3"/>
      <c r="UVP30" s="3"/>
      <c r="UVQ30" s="2"/>
      <c r="UVZ30" s="3"/>
      <c r="UWA30" s="3"/>
      <c r="UWB30" s="2"/>
      <c r="UWK30" s="3"/>
      <c r="UWL30" s="3"/>
      <c r="UWM30" s="2"/>
      <c r="UWV30" s="3"/>
      <c r="UWW30" s="3"/>
      <c r="UWX30" s="2"/>
      <c r="UXG30" s="3"/>
      <c r="UXH30" s="3"/>
      <c r="UXI30" s="2"/>
      <c r="UXR30" s="3"/>
      <c r="UXS30" s="3"/>
      <c r="UXT30" s="2"/>
      <c r="UYC30" s="3"/>
      <c r="UYD30" s="3"/>
      <c r="UYE30" s="2"/>
      <c r="UYN30" s="3"/>
      <c r="UYO30" s="3"/>
      <c r="UYP30" s="2"/>
      <c r="UYY30" s="3"/>
      <c r="UYZ30" s="3"/>
      <c r="UZA30" s="2"/>
      <c r="UZJ30" s="3"/>
      <c r="UZK30" s="3"/>
      <c r="UZL30" s="2"/>
      <c r="UZU30" s="3"/>
      <c r="UZV30" s="3"/>
      <c r="UZW30" s="2"/>
      <c r="VAF30" s="3"/>
      <c r="VAG30" s="3"/>
      <c r="VAH30" s="2"/>
      <c r="VAQ30" s="3"/>
      <c r="VAR30" s="3"/>
      <c r="VAS30" s="2"/>
      <c r="VBB30" s="3"/>
      <c r="VBC30" s="3"/>
      <c r="VBD30" s="2"/>
      <c r="VBM30" s="3"/>
      <c r="VBN30" s="3"/>
      <c r="VBO30" s="2"/>
      <c r="VBX30" s="3"/>
      <c r="VBY30" s="3"/>
      <c r="VBZ30" s="2"/>
      <c r="VCI30" s="3"/>
      <c r="VCJ30" s="3"/>
      <c r="VCK30" s="2"/>
      <c r="VCT30" s="3"/>
      <c r="VCU30" s="3"/>
      <c r="VCV30" s="2"/>
      <c r="VDE30" s="3"/>
      <c r="VDF30" s="3"/>
      <c r="VDG30" s="2"/>
      <c r="VDP30" s="3"/>
      <c r="VDQ30" s="3"/>
      <c r="VDR30" s="2"/>
      <c r="VEA30" s="3"/>
      <c r="VEB30" s="3"/>
      <c r="VEC30" s="2"/>
      <c r="VEL30" s="3"/>
      <c r="VEM30" s="3"/>
      <c r="VEN30" s="2"/>
      <c r="VEW30" s="3"/>
      <c r="VEX30" s="3"/>
      <c r="VEY30" s="2"/>
      <c r="VFH30" s="3"/>
      <c r="VFI30" s="3"/>
      <c r="VFJ30" s="2"/>
      <c r="VFS30" s="3"/>
      <c r="VFT30" s="3"/>
      <c r="VFU30" s="2"/>
      <c r="VGD30" s="3"/>
      <c r="VGE30" s="3"/>
      <c r="VGF30" s="2"/>
      <c r="VGO30" s="3"/>
      <c r="VGP30" s="3"/>
      <c r="VGQ30" s="2"/>
      <c r="VGZ30" s="3"/>
      <c r="VHA30" s="3"/>
      <c r="VHB30" s="2"/>
      <c r="VHK30" s="3"/>
      <c r="VHL30" s="3"/>
      <c r="VHM30" s="2"/>
      <c r="VHV30" s="3"/>
      <c r="VHW30" s="3"/>
      <c r="VHX30" s="2"/>
      <c r="VIG30" s="3"/>
      <c r="VIH30" s="3"/>
      <c r="VII30" s="2"/>
      <c r="VIR30" s="3"/>
      <c r="VIS30" s="3"/>
      <c r="VIT30" s="2"/>
      <c r="VJC30" s="3"/>
      <c r="VJD30" s="3"/>
      <c r="VJE30" s="2"/>
      <c r="VJN30" s="3"/>
      <c r="VJO30" s="3"/>
      <c r="VJP30" s="2"/>
      <c r="VJY30" s="3"/>
      <c r="VJZ30" s="3"/>
      <c r="VKA30" s="2"/>
      <c r="VKJ30" s="3"/>
      <c r="VKK30" s="3"/>
      <c r="VKL30" s="2"/>
      <c r="VKU30" s="3"/>
      <c r="VKV30" s="3"/>
      <c r="VKW30" s="2"/>
      <c r="VLF30" s="3"/>
      <c r="VLG30" s="3"/>
      <c r="VLH30" s="2"/>
      <c r="VLQ30" s="3"/>
      <c r="VLR30" s="3"/>
      <c r="VLS30" s="2"/>
      <c r="VMB30" s="3"/>
      <c r="VMC30" s="3"/>
      <c r="VMD30" s="2"/>
      <c r="VMM30" s="3"/>
      <c r="VMN30" s="3"/>
      <c r="VMO30" s="2"/>
      <c r="VMX30" s="3"/>
      <c r="VMY30" s="3"/>
      <c r="VMZ30" s="2"/>
      <c r="VNI30" s="3"/>
      <c r="VNJ30" s="3"/>
      <c r="VNK30" s="2"/>
      <c r="VNT30" s="3"/>
      <c r="VNU30" s="3"/>
      <c r="VNV30" s="2"/>
      <c r="VOE30" s="3"/>
      <c r="VOF30" s="3"/>
      <c r="VOG30" s="2"/>
      <c r="VOP30" s="3"/>
      <c r="VOQ30" s="3"/>
      <c r="VOR30" s="2"/>
      <c r="VPA30" s="3"/>
      <c r="VPB30" s="3"/>
      <c r="VPC30" s="2"/>
      <c r="VPL30" s="3"/>
      <c r="VPM30" s="3"/>
      <c r="VPN30" s="2"/>
      <c r="VPW30" s="3"/>
      <c r="VPX30" s="3"/>
      <c r="VPY30" s="2"/>
      <c r="VQH30" s="3"/>
      <c r="VQI30" s="3"/>
      <c r="VQJ30" s="2"/>
      <c r="VQS30" s="3"/>
      <c r="VQT30" s="3"/>
      <c r="VQU30" s="2"/>
      <c r="VRD30" s="3"/>
      <c r="VRE30" s="3"/>
      <c r="VRF30" s="2"/>
      <c r="VRO30" s="3"/>
      <c r="VRP30" s="3"/>
      <c r="VRQ30" s="2"/>
      <c r="VRZ30" s="3"/>
      <c r="VSA30" s="3"/>
      <c r="VSB30" s="2"/>
      <c r="VSK30" s="3"/>
      <c r="VSL30" s="3"/>
      <c r="VSM30" s="2"/>
      <c r="VSV30" s="3"/>
      <c r="VSW30" s="3"/>
      <c r="VSX30" s="2"/>
      <c r="VTG30" s="3"/>
      <c r="VTH30" s="3"/>
      <c r="VTI30" s="2"/>
      <c r="VTR30" s="3"/>
      <c r="VTS30" s="3"/>
      <c r="VTT30" s="2"/>
      <c r="VUC30" s="3"/>
      <c r="VUD30" s="3"/>
      <c r="VUE30" s="2"/>
      <c r="VUN30" s="3"/>
      <c r="VUO30" s="3"/>
      <c r="VUP30" s="2"/>
      <c r="VUY30" s="3"/>
      <c r="VUZ30" s="3"/>
      <c r="VVA30" s="2"/>
      <c r="VVJ30" s="3"/>
      <c r="VVK30" s="3"/>
      <c r="VVL30" s="2"/>
      <c r="VVU30" s="3"/>
      <c r="VVV30" s="3"/>
      <c r="VVW30" s="2"/>
      <c r="VWF30" s="3"/>
      <c r="VWG30" s="3"/>
      <c r="VWH30" s="2"/>
      <c r="VWQ30" s="3"/>
      <c r="VWR30" s="3"/>
      <c r="VWS30" s="2"/>
      <c r="VXB30" s="3"/>
      <c r="VXC30" s="3"/>
      <c r="VXD30" s="2"/>
      <c r="VXM30" s="3"/>
      <c r="VXN30" s="3"/>
      <c r="VXO30" s="2"/>
      <c r="VXX30" s="3"/>
      <c r="VXY30" s="3"/>
      <c r="VXZ30" s="2"/>
      <c r="VYI30" s="3"/>
      <c r="VYJ30" s="3"/>
      <c r="VYK30" s="2"/>
      <c r="VYT30" s="3"/>
      <c r="VYU30" s="3"/>
      <c r="VYV30" s="2"/>
      <c r="VZE30" s="3"/>
      <c r="VZF30" s="3"/>
      <c r="VZG30" s="2"/>
      <c r="VZP30" s="3"/>
      <c r="VZQ30" s="3"/>
      <c r="VZR30" s="2"/>
      <c r="WAA30" s="3"/>
      <c r="WAB30" s="3"/>
      <c r="WAC30" s="2"/>
      <c r="WAL30" s="3"/>
      <c r="WAM30" s="3"/>
      <c r="WAN30" s="2"/>
      <c r="WAW30" s="3"/>
      <c r="WAX30" s="3"/>
      <c r="WAY30" s="2"/>
      <c r="WBH30" s="3"/>
      <c r="WBI30" s="3"/>
      <c r="WBJ30" s="2"/>
      <c r="WBS30" s="3"/>
      <c r="WBT30" s="3"/>
      <c r="WBU30" s="2"/>
      <c r="WCD30" s="3"/>
      <c r="WCE30" s="3"/>
      <c r="WCF30" s="2"/>
      <c r="WCO30" s="3"/>
      <c r="WCP30" s="3"/>
      <c r="WCQ30" s="2"/>
      <c r="WCZ30" s="3"/>
      <c r="WDA30" s="3"/>
      <c r="WDB30" s="2"/>
      <c r="WDK30" s="3"/>
      <c r="WDL30" s="3"/>
      <c r="WDM30" s="2"/>
      <c r="WDV30" s="3"/>
      <c r="WDW30" s="3"/>
      <c r="WDX30" s="2"/>
      <c r="WEG30" s="3"/>
      <c r="WEH30" s="3"/>
      <c r="WEI30" s="2"/>
      <c r="WER30" s="3"/>
      <c r="WES30" s="3"/>
      <c r="WET30" s="2"/>
      <c r="WFC30" s="3"/>
      <c r="WFD30" s="3"/>
      <c r="WFE30" s="2"/>
      <c r="WFN30" s="3"/>
      <c r="WFO30" s="3"/>
      <c r="WFP30" s="2"/>
      <c r="WFY30" s="3"/>
      <c r="WFZ30" s="3"/>
      <c r="WGA30" s="2"/>
      <c r="WGJ30" s="3"/>
      <c r="WGK30" s="3"/>
      <c r="WGL30" s="2"/>
      <c r="WGU30" s="3"/>
      <c r="WGV30" s="3"/>
      <c r="WGW30" s="2"/>
      <c r="WHF30" s="3"/>
      <c r="WHG30" s="3"/>
      <c r="WHH30" s="2"/>
      <c r="WHQ30" s="3"/>
      <c r="WHR30" s="3"/>
      <c r="WHS30" s="2"/>
      <c r="WIB30" s="3"/>
      <c r="WIC30" s="3"/>
      <c r="WID30" s="2"/>
      <c r="WIM30" s="3"/>
      <c r="WIN30" s="3"/>
      <c r="WIO30" s="2"/>
      <c r="WIX30" s="3"/>
      <c r="WIY30" s="3"/>
      <c r="WIZ30" s="2"/>
      <c r="WJI30" s="3"/>
      <c r="WJJ30" s="3"/>
      <c r="WJK30" s="2"/>
      <c r="WJT30" s="3"/>
      <c r="WJU30" s="3"/>
      <c r="WJV30" s="2"/>
      <c r="WKE30" s="3"/>
      <c r="WKF30" s="3"/>
      <c r="WKG30" s="2"/>
      <c r="WKP30" s="3"/>
      <c r="WKQ30" s="3"/>
      <c r="WKR30" s="2"/>
      <c r="WLA30" s="3"/>
      <c r="WLB30" s="3"/>
      <c r="WLC30" s="2"/>
      <c r="WLL30" s="3"/>
      <c r="WLM30" s="3"/>
      <c r="WLN30" s="2"/>
      <c r="WLW30" s="3"/>
      <c r="WLX30" s="3"/>
      <c r="WLY30" s="2"/>
      <c r="WMH30" s="3"/>
      <c r="WMI30" s="3"/>
      <c r="WMJ30" s="2"/>
      <c r="WMS30" s="3"/>
      <c r="WMT30" s="3"/>
      <c r="WMU30" s="2"/>
      <c r="WND30" s="3"/>
      <c r="WNE30" s="3"/>
      <c r="WNF30" s="2"/>
      <c r="WNO30" s="3"/>
      <c r="WNP30" s="3"/>
      <c r="WNQ30" s="2"/>
      <c r="WNZ30" s="3"/>
      <c r="WOA30" s="3"/>
      <c r="WOB30" s="2"/>
      <c r="WOK30" s="3"/>
      <c r="WOL30" s="3"/>
      <c r="WOM30" s="2"/>
      <c r="WOV30" s="3"/>
      <c r="WOW30" s="3"/>
      <c r="WOX30" s="2"/>
      <c r="WPG30" s="3"/>
      <c r="WPH30" s="3"/>
      <c r="WPI30" s="2"/>
      <c r="WPR30" s="3"/>
      <c r="WPS30" s="3"/>
      <c r="WPT30" s="2"/>
      <c r="WQC30" s="3"/>
      <c r="WQD30" s="3"/>
      <c r="WQE30" s="2"/>
      <c r="WQN30" s="3"/>
      <c r="WQO30" s="3"/>
      <c r="WQP30" s="2"/>
      <c r="WQY30" s="3"/>
      <c r="WQZ30" s="3"/>
      <c r="WRA30" s="2"/>
      <c r="WRJ30" s="3"/>
      <c r="WRK30" s="3"/>
      <c r="WRL30" s="2"/>
      <c r="WRU30" s="3"/>
      <c r="WRV30" s="3"/>
      <c r="WRW30" s="2"/>
      <c r="WSF30" s="3"/>
      <c r="WSG30" s="3"/>
      <c r="WSH30" s="2"/>
      <c r="WSQ30" s="3"/>
      <c r="WSR30" s="3"/>
      <c r="WSS30" s="2"/>
      <c r="WTB30" s="3"/>
      <c r="WTC30" s="3"/>
      <c r="WTD30" s="2"/>
      <c r="WTM30" s="3"/>
      <c r="WTN30" s="3"/>
      <c r="WTO30" s="2"/>
      <c r="WTX30" s="3"/>
      <c r="WTY30" s="3"/>
      <c r="WTZ30" s="2"/>
      <c r="WUI30" s="3"/>
      <c r="WUJ30" s="3"/>
      <c r="WUK30" s="2"/>
      <c r="WUT30" s="3"/>
      <c r="WUU30" s="3"/>
      <c r="WUV30" s="2"/>
      <c r="WVE30" s="3"/>
      <c r="WVF30" s="3"/>
      <c r="WVG30" s="2"/>
      <c r="WVP30" s="3"/>
      <c r="WVQ30" s="3"/>
      <c r="WVR30" s="2"/>
      <c r="WWA30" s="3"/>
      <c r="WWB30" s="3"/>
      <c r="WWC30" s="2"/>
      <c r="WWL30" s="3"/>
      <c r="WWM30" s="3"/>
      <c r="WWN30" s="2"/>
      <c r="WWW30" s="3"/>
      <c r="WWX30" s="3"/>
      <c r="WWY30" s="2"/>
      <c r="WXH30" s="3"/>
      <c r="WXI30" s="3"/>
      <c r="WXJ30" s="2"/>
      <c r="WXS30" s="3"/>
      <c r="WXT30" s="3"/>
      <c r="WXU30" s="2"/>
      <c r="WYD30" s="3"/>
      <c r="WYE30" s="3"/>
      <c r="WYF30" s="2"/>
      <c r="WYO30" s="3"/>
      <c r="WYP30" s="3"/>
      <c r="WYQ30" s="2"/>
      <c r="WYZ30" s="3"/>
      <c r="WZA30" s="3"/>
      <c r="WZB30" s="2"/>
      <c r="WZK30" s="3"/>
      <c r="WZL30" s="3"/>
      <c r="WZM30" s="2"/>
      <c r="WZV30" s="3"/>
      <c r="WZW30" s="3"/>
      <c r="WZX30" s="2"/>
      <c r="XAG30" s="3"/>
      <c r="XAH30" s="3"/>
      <c r="XAI30" s="2"/>
      <c r="XAR30" s="3"/>
      <c r="XAS30" s="3"/>
      <c r="XAT30" s="2"/>
      <c r="XBC30" s="3"/>
      <c r="XBD30" s="3"/>
      <c r="XBE30" s="2"/>
      <c r="XBN30" s="3"/>
      <c r="XBO30" s="3"/>
      <c r="XBP30" s="2"/>
      <c r="XBY30" s="3"/>
      <c r="XBZ30" s="3"/>
      <c r="XCA30" s="2"/>
      <c r="XCJ30" s="3"/>
      <c r="XCK30" s="3"/>
      <c r="XCL30" s="2"/>
      <c r="XCU30" s="3"/>
      <c r="XCV30" s="3"/>
      <c r="XCW30" s="2"/>
      <c r="XDF30" s="3"/>
      <c r="XDG30" s="3"/>
      <c r="XDH30" s="2"/>
      <c r="XDQ30" s="3"/>
      <c r="XDR30" s="3"/>
      <c r="XDS30" s="2"/>
      <c r="XEB30" s="3"/>
      <c r="XEC30" s="3"/>
      <c r="XED30" s="2"/>
      <c r="XEM30" s="3"/>
      <c r="XEN30" s="3"/>
      <c r="XEO30" s="2"/>
      <c r="XEX30" s="3"/>
      <c r="XEY30" s="3"/>
      <c r="XEZ30" s="2"/>
    </row>
    <row r="31" spans="1:1024 1033:2047 2056:3070 3079:4093 4102:5116 5125:6139 6148:7162 7171:8185 8194:9208 9217:12288 12297:13311 13320:14334 14343:15357 15366:16380" ht="24.95" customHeight="1" x14ac:dyDescent="0.25">
      <c r="A31" s="181" t="s">
        <v>19</v>
      </c>
      <c r="B31" s="179">
        <f>B29+B30</f>
        <v>77</v>
      </c>
      <c r="C31" s="179">
        <f t="shared" ref="C31:I31" si="2">C29+C30</f>
        <v>197</v>
      </c>
      <c r="D31" s="179">
        <f t="shared" si="2"/>
        <v>783</v>
      </c>
      <c r="E31" s="179">
        <f t="shared" si="2"/>
        <v>2025</v>
      </c>
      <c r="F31" s="179">
        <f t="shared" si="2"/>
        <v>1887</v>
      </c>
      <c r="G31" s="179">
        <f t="shared" si="2"/>
        <v>3705</v>
      </c>
      <c r="H31" s="179">
        <f t="shared" si="2"/>
        <v>1222</v>
      </c>
      <c r="I31" s="179">
        <f t="shared" si="2"/>
        <v>1432</v>
      </c>
      <c r="J31" s="179">
        <f t="shared" si="1"/>
        <v>3969</v>
      </c>
      <c r="K31" s="179">
        <f t="shared" si="0"/>
        <v>7359</v>
      </c>
      <c r="L31" s="21"/>
      <c r="M31" s="1"/>
    </row>
    <row r="32" spans="1:1024 1033:2047 2056:3070 3079:4093 4102:5116 5125:6139 6148:7162 7171:8185 8194:9208 9217:12288 12297:13311 13320:14334 14343:15357 15366:16380" ht="24.95" customHeight="1" x14ac:dyDescent="0.25">
      <c r="A32" s="181"/>
      <c r="B32" s="379">
        <f>B31+C31</f>
        <v>274</v>
      </c>
      <c r="C32" s="379"/>
      <c r="D32" s="379">
        <f t="shared" ref="D32" si="3">D31+E31</f>
        <v>2808</v>
      </c>
      <c r="E32" s="379"/>
      <c r="F32" s="379">
        <f t="shared" ref="F32" si="4">F31+G31</f>
        <v>5592</v>
      </c>
      <c r="G32" s="379"/>
      <c r="H32" s="379">
        <f t="shared" ref="H32" si="5">H31+I31</f>
        <v>2654</v>
      </c>
      <c r="I32" s="379"/>
      <c r="J32" s="379">
        <f t="shared" ref="J32" si="6">J31+K31</f>
        <v>11328</v>
      </c>
      <c r="K32" s="379"/>
      <c r="L32" s="1"/>
      <c r="M32" s="24"/>
      <c r="N32" s="1"/>
      <c r="O32" s="1"/>
    </row>
    <row r="33" spans="1:15" x14ac:dyDescent="0.25">
      <c r="A33" s="3"/>
      <c r="B33" s="3"/>
      <c r="C33" s="3"/>
      <c r="D33" s="3"/>
      <c r="E33" s="3"/>
      <c r="F33" s="3"/>
      <c r="G33" s="3"/>
      <c r="H33" s="3"/>
      <c r="I33" s="3"/>
      <c r="J33" s="3"/>
      <c r="K33" s="3"/>
      <c r="L33" s="1"/>
      <c r="M33" s="1"/>
      <c r="N33" s="1"/>
      <c r="O33" s="1"/>
    </row>
    <row r="34" spans="1:15" x14ac:dyDescent="0.25">
      <c r="A34" s="19"/>
      <c r="B34" s="25"/>
      <c r="C34" s="25"/>
      <c r="D34" s="25"/>
      <c r="E34" s="25"/>
      <c r="F34" s="25"/>
      <c r="G34" s="25"/>
      <c r="H34" s="25"/>
      <c r="I34" s="25"/>
      <c r="J34" s="25"/>
      <c r="K34" s="25"/>
      <c r="L34" s="26"/>
      <c r="M34" s="26"/>
      <c r="N34" s="1"/>
      <c r="O34" s="1"/>
    </row>
    <row r="35" spans="1:15" x14ac:dyDescent="0.25">
      <c r="A35" s="388" t="s">
        <v>275</v>
      </c>
      <c r="B35" s="389"/>
      <c r="C35" s="389"/>
      <c r="D35" s="389"/>
      <c r="E35" s="389"/>
      <c r="F35" s="389"/>
      <c r="G35" s="389"/>
      <c r="H35" s="389"/>
      <c r="I35" s="389"/>
      <c r="J35" s="389"/>
      <c r="K35" s="389"/>
      <c r="L35" s="26"/>
      <c r="M35" s="26"/>
      <c r="N35" s="1"/>
      <c r="O35" s="1"/>
    </row>
    <row r="36" spans="1:15" ht="30.75" customHeight="1" x14ac:dyDescent="0.25">
      <c r="A36" s="381" t="s">
        <v>4</v>
      </c>
      <c r="B36" s="382"/>
      <c r="C36" s="382"/>
      <c r="D36" s="382"/>
      <c r="E36" s="382"/>
      <c r="F36" s="382"/>
      <c r="G36" s="382"/>
      <c r="H36" s="382"/>
      <c r="I36" s="382"/>
      <c r="J36" s="382"/>
      <c r="K36" s="383"/>
      <c r="L36" s="26"/>
      <c r="M36" s="1"/>
    </row>
    <row r="37" spans="1:15" ht="24.95" customHeight="1" x14ac:dyDescent="0.25">
      <c r="A37" s="393" t="s">
        <v>20</v>
      </c>
      <c r="B37" s="384" t="s">
        <v>29</v>
      </c>
      <c r="C37" s="384"/>
      <c r="D37" s="384" t="s">
        <v>30</v>
      </c>
      <c r="E37" s="384"/>
      <c r="F37" s="384" t="s">
        <v>31</v>
      </c>
      <c r="G37" s="384"/>
      <c r="H37" s="384" t="s">
        <v>32</v>
      </c>
      <c r="I37" s="384"/>
      <c r="J37" s="384" t="s">
        <v>15</v>
      </c>
      <c r="K37" s="385"/>
      <c r="L37" s="26"/>
      <c r="M37" s="1"/>
    </row>
    <row r="38" spans="1:15" ht="24.95" customHeight="1" x14ac:dyDescent="0.25">
      <c r="A38" s="394"/>
      <c r="B38" s="203" t="s">
        <v>16</v>
      </c>
      <c r="C38" s="203" t="s">
        <v>17</v>
      </c>
      <c r="D38" s="203" t="s">
        <v>16</v>
      </c>
      <c r="E38" s="203" t="s">
        <v>17</v>
      </c>
      <c r="F38" s="203" t="s">
        <v>16</v>
      </c>
      <c r="G38" s="203" t="s">
        <v>17</v>
      </c>
      <c r="H38" s="203" t="s">
        <v>16</v>
      </c>
      <c r="I38" s="203" t="s">
        <v>17</v>
      </c>
      <c r="J38" s="203" t="s">
        <v>16</v>
      </c>
      <c r="K38" s="204" t="s">
        <v>17</v>
      </c>
      <c r="L38" s="26"/>
      <c r="M38" s="27"/>
    </row>
    <row r="39" spans="1:15" ht="24.95" customHeight="1" x14ac:dyDescent="0.25">
      <c r="A39" s="181" t="s">
        <v>13</v>
      </c>
      <c r="B39" s="179">
        <v>4</v>
      </c>
      <c r="C39" s="179">
        <v>1</v>
      </c>
      <c r="D39" s="179">
        <v>54</v>
      </c>
      <c r="E39" s="179">
        <v>51</v>
      </c>
      <c r="F39" s="179">
        <v>20</v>
      </c>
      <c r="G39" s="179">
        <v>9</v>
      </c>
      <c r="H39" s="179">
        <v>2</v>
      </c>
      <c r="I39" s="179">
        <v>1</v>
      </c>
      <c r="J39" s="179">
        <f>B39+D39+F39+H39</f>
        <v>80</v>
      </c>
      <c r="K39" s="179">
        <f>C39+E39+G39+I39</f>
        <v>62</v>
      </c>
      <c r="L39" s="26"/>
      <c r="M39" s="1"/>
    </row>
    <row r="40" spans="1:15" ht="24.95" customHeight="1" x14ac:dyDescent="0.25">
      <c r="A40" s="181" t="s">
        <v>23</v>
      </c>
      <c r="B40" s="179">
        <v>40</v>
      </c>
      <c r="C40" s="179">
        <v>98</v>
      </c>
      <c r="D40" s="179">
        <v>61</v>
      </c>
      <c r="E40" s="179">
        <v>246</v>
      </c>
      <c r="F40" s="179">
        <v>24</v>
      </c>
      <c r="G40" s="179">
        <v>128</v>
      </c>
      <c r="H40" s="179">
        <v>8</v>
      </c>
      <c r="I40" s="179">
        <v>37</v>
      </c>
      <c r="J40" s="179">
        <f t="shared" ref="J40:K44" si="7">B40+D40+F40+H40</f>
        <v>133</v>
      </c>
      <c r="K40" s="179">
        <f t="shared" si="7"/>
        <v>509</v>
      </c>
      <c r="L40" s="26"/>
      <c r="M40" s="1"/>
    </row>
    <row r="41" spans="1:15" ht="24.95" customHeight="1" x14ac:dyDescent="0.25">
      <c r="A41" s="181" t="s">
        <v>24</v>
      </c>
      <c r="B41" s="179">
        <v>5</v>
      </c>
      <c r="C41" s="179">
        <v>24</v>
      </c>
      <c r="D41" s="179">
        <v>22</v>
      </c>
      <c r="E41" s="179">
        <v>79</v>
      </c>
      <c r="F41" s="179">
        <v>9</v>
      </c>
      <c r="G41" s="179">
        <v>45</v>
      </c>
      <c r="H41" s="179">
        <v>1</v>
      </c>
      <c r="I41" s="179">
        <v>14</v>
      </c>
      <c r="J41" s="179">
        <f t="shared" si="7"/>
        <v>37</v>
      </c>
      <c r="K41" s="179">
        <f t="shared" si="7"/>
        <v>162</v>
      </c>
      <c r="L41" s="26"/>
      <c r="M41" s="1"/>
    </row>
    <row r="42" spans="1:15" ht="24.95" customHeight="1" x14ac:dyDescent="0.25">
      <c r="A42" s="181" t="s">
        <v>25</v>
      </c>
      <c r="B42" s="179">
        <v>2</v>
      </c>
      <c r="C42" s="179">
        <v>1</v>
      </c>
      <c r="D42" s="179">
        <v>8</v>
      </c>
      <c r="E42" s="179">
        <v>9</v>
      </c>
      <c r="F42" s="179">
        <v>2</v>
      </c>
      <c r="G42" s="179">
        <v>11</v>
      </c>
      <c r="H42" s="179"/>
      <c r="I42" s="179">
        <v>1</v>
      </c>
      <c r="J42" s="179">
        <f t="shared" si="7"/>
        <v>12</v>
      </c>
      <c r="K42" s="179">
        <f t="shared" si="7"/>
        <v>22</v>
      </c>
      <c r="L42" s="26"/>
      <c r="M42" s="1"/>
    </row>
    <row r="43" spans="1:15" ht="24.95" customHeight="1" x14ac:dyDescent="0.25">
      <c r="A43" s="181" t="s">
        <v>26</v>
      </c>
      <c r="B43" s="179">
        <v>1</v>
      </c>
      <c r="C43" s="179"/>
      <c r="D43" s="179">
        <v>5</v>
      </c>
      <c r="E43" s="179">
        <v>3</v>
      </c>
      <c r="F43" s="179">
        <v>5</v>
      </c>
      <c r="G43" s="179">
        <v>2</v>
      </c>
      <c r="H43" s="179">
        <v>4</v>
      </c>
      <c r="I43" s="179"/>
      <c r="J43" s="179">
        <f t="shared" si="7"/>
        <v>15</v>
      </c>
      <c r="K43" s="179">
        <f t="shared" si="7"/>
        <v>5</v>
      </c>
      <c r="L43" s="26"/>
      <c r="M43" s="1"/>
    </row>
    <row r="44" spans="1:15" ht="24.95" customHeight="1" x14ac:dyDescent="0.25">
      <c r="A44" s="181" t="s">
        <v>27</v>
      </c>
      <c r="B44" s="179"/>
      <c r="C44" s="179"/>
      <c r="D44" s="179"/>
      <c r="E44" s="179">
        <v>2</v>
      </c>
      <c r="F44" s="179"/>
      <c r="G44" s="179"/>
      <c r="H44" s="179"/>
      <c r="I44" s="179"/>
      <c r="J44" s="179">
        <f t="shared" si="7"/>
        <v>0</v>
      </c>
      <c r="K44" s="179">
        <f t="shared" si="7"/>
        <v>2</v>
      </c>
      <c r="L44" s="26"/>
      <c r="M44" s="1"/>
    </row>
    <row r="45" spans="1:15" ht="24.95" customHeight="1" x14ac:dyDescent="0.25">
      <c r="A45" s="386" t="s">
        <v>15</v>
      </c>
      <c r="B45" s="179">
        <f t="shared" ref="B45:K45" si="8">SUM(B39:B44)</f>
        <v>52</v>
      </c>
      <c r="C45" s="179">
        <f t="shared" si="8"/>
        <v>124</v>
      </c>
      <c r="D45" s="179">
        <f t="shared" si="8"/>
        <v>150</v>
      </c>
      <c r="E45" s="179">
        <f t="shared" si="8"/>
        <v>390</v>
      </c>
      <c r="F45" s="179">
        <f t="shared" si="8"/>
        <v>60</v>
      </c>
      <c r="G45" s="179">
        <f t="shared" si="8"/>
        <v>195</v>
      </c>
      <c r="H45" s="179">
        <f t="shared" si="8"/>
        <v>15</v>
      </c>
      <c r="I45" s="179">
        <f t="shared" si="8"/>
        <v>53</v>
      </c>
      <c r="J45" s="179">
        <f t="shared" si="8"/>
        <v>277</v>
      </c>
      <c r="K45" s="179">
        <f t="shared" si="8"/>
        <v>762</v>
      </c>
      <c r="L45" s="26"/>
      <c r="M45" s="1"/>
    </row>
    <row r="46" spans="1:15" ht="24.95" customHeight="1" x14ac:dyDescent="0.25">
      <c r="A46" s="387"/>
      <c r="B46" s="379">
        <f>B45+C45</f>
        <v>176</v>
      </c>
      <c r="C46" s="379"/>
      <c r="D46" s="379">
        <f>D45+E45</f>
        <v>540</v>
      </c>
      <c r="E46" s="379"/>
      <c r="F46" s="379">
        <f>F45+G45</f>
        <v>255</v>
      </c>
      <c r="G46" s="379"/>
      <c r="H46" s="379">
        <f>H45+I45</f>
        <v>68</v>
      </c>
      <c r="I46" s="379"/>
      <c r="J46" s="379">
        <f>J45+K45</f>
        <v>1039</v>
      </c>
      <c r="K46" s="380"/>
      <c r="L46" s="26"/>
      <c r="M46" s="1"/>
    </row>
    <row r="47" spans="1:15" x14ac:dyDescent="0.25">
      <c r="A47" s="26"/>
      <c r="B47" s="26"/>
      <c r="C47" s="26"/>
      <c r="D47" s="26"/>
      <c r="E47" s="26"/>
      <c r="F47" s="26"/>
      <c r="G47" s="26"/>
      <c r="H47" s="26"/>
      <c r="I47" s="26"/>
      <c r="J47" s="26"/>
      <c r="K47" s="26"/>
      <c r="L47" s="26"/>
      <c r="M47" s="26"/>
      <c r="N47" s="1"/>
      <c r="O47" s="1"/>
    </row>
    <row r="48" spans="1:15" x14ac:dyDescent="0.25">
      <c r="A48" s="26"/>
      <c r="B48" s="26"/>
      <c r="C48" s="26"/>
      <c r="D48" s="26"/>
      <c r="E48" s="26"/>
      <c r="F48" s="26"/>
      <c r="G48" s="26"/>
      <c r="H48" s="26"/>
      <c r="I48" s="26"/>
      <c r="J48" s="26"/>
      <c r="K48" s="26"/>
      <c r="L48" s="26"/>
      <c r="M48" s="26"/>
      <c r="N48" s="1"/>
      <c r="O48" s="1"/>
    </row>
    <row r="49" spans="1:15" x14ac:dyDescent="0.25">
      <c r="A49" s="352" t="s">
        <v>146</v>
      </c>
      <c r="B49" s="353"/>
      <c r="C49" s="353"/>
      <c r="D49" s="353"/>
      <c r="E49" s="26"/>
      <c r="F49" s="26"/>
      <c r="G49" s="26"/>
      <c r="H49" s="26"/>
      <c r="I49" s="26"/>
      <c r="J49" s="26"/>
      <c r="K49" s="26"/>
      <c r="L49" s="26"/>
      <c r="M49" s="26"/>
      <c r="N49" s="1"/>
      <c r="O49" s="1"/>
    </row>
    <row r="50" spans="1:15" ht="24.95" customHeight="1" x14ac:dyDescent="0.25">
      <c r="A50" s="356" t="s">
        <v>114</v>
      </c>
      <c r="B50" s="356"/>
      <c r="C50" s="356"/>
      <c r="D50" s="356"/>
      <c r="E50" s="26"/>
      <c r="F50" s="26"/>
      <c r="G50" s="1"/>
      <c r="H50" s="1"/>
      <c r="I50" s="1"/>
      <c r="J50" s="1"/>
      <c r="K50" s="1"/>
      <c r="L50" s="1"/>
      <c r="M50" s="4"/>
    </row>
    <row r="51" spans="1:15" ht="25.5" customHeight="1" x14ac:dyDescent="0.25">
      <c r="A51" s="217" t="s">
        <v>19</v>
      </c>
      <c r="B51" s="205" t="s">
        <v>16</v>
      </c>
      <c r="C51" s="205" t="s">
        <v>17</v>
      </c>
      <c r="D51" s="205" t="s">
        <v>15</v>
      </c>
      <c r="E51" s="1"/>
      <c r="F51" s="1"/>
      <c r="G51" s="1"/>
      <c r="H51" s="1"/>
      <c r="I51" s="1"/>
      <c r="J51" s="1"/>
      <c r="K51" s="1"/>
      <c r="L51" s="1"/>
      <c r="M51" s="4"/>
    </row>
    <row r="52" spans="1:15" ht="24.95" customHeight="1" x14ac:dyDescent="0.25">
      <c r="A52" s="206" t="s">
        <v>115</v>
      </c>
      <c r="B52" s="211">
        <v>0.12849584278155707</v>
      </c>
      <c r="C52" s="211">
        <v>0.14699089797581849</v>
      </c>
      <c r="D52" s="207">
        <v>0.14051191526919682</v>
      </c>
      <c r="E52" s="1"/>
      <c r="F52" s="1"/>
      <c r="G52" s="1"/>
      <c r="H52" s="1"/>
      <c r="I52" s="1"/>
      <c r="J52" s="1"/>
      <c r="K52" s="1"/>
      <c r="L52" s="1"/>
      <c r="M52" s="4"/>
    </row>
    <row r="53" spans="1:15" ht="24.95" customHeight="1" x14ac:dyDescent="0.25">
      <c r="A53" s="181" t="s">
        <v>116</v>
      </c>
      <c r="B53" s="212">
        <v>0.11539430587049634</v>
      </c>
      <c r="C53" s="212">
        <v>0.12484716750441516</v>
      </c>
      <c r="D53" s="208">
        <v>0.12153574580759047</v>
      </c>
      <c r="E53" s="1"/>
      <c r="F53" s="1"/>
      <c r="G53" s="1"/>
      <c r="H53" s="1"/>
      <c r="I53" s="1"/>
      <c r="J53" s="1"/>
      <c r="K53" s="1"/>
      <c r="L53" s="1"/>
      <c r="M53" s="4"/>
    </row>
    <row r="54" spans="1:15" ht="24.95" customHeight="1" x14ac:dyDescent="0.25">
      <c r="A54" s="182" t="s">
        <v>117</v>
      </c>
      <c r="B54" s="213">
        <v>1.310153691106072E-2</v>
      </c>
      <c r="C54" s="213">
        <v>2.214373047140334E-2</v>
      </c>
      <c r="D54" s="209">
        <v>1.8976169461606355E-2</v>
      </c>
      <c r="E54" s="1"/>
      <c r="F54" s="1"/>
      <c r="G54" s="1"/>
      <c r="H54" s="1"/>
      <c r="I54" s="1"/>
      <c r="J54" s="1"/>
      <c r="K54" s="1"/>
      <c r="L54" s="1"/>
      <c r="M54" s="4"/>
    </row>
    <row r="55" spans="1:15" ht="24.95" customHeight="1" x14ac:dyDescent="0.25">
      <c r="A55" s="218" t="s">
        <v>13</v>
      </c>
      <c r="B55" s="216" t="s">
        <v>16</v>
      </c>
      <c r="C55" s="216" t="s">
        <v>17</v>
      </c>
      <c r="D55" s="216" t="s">
        <v>15</v>
      </c>
      <c r="E55" s="26"/>
      <c r="F55" s="26"/>
      <c r="G55" s="26"/>
      <c r="H55" s="26"/>
      <c r="I55" s="26"/>
      <c r="J55" s="26"/>
      <c r="K55" s="26"/>
      <c r="L55" s="26"/>
      <c r="M55" s="28"/>
      <c r="N55" s="1"/>
      <c r="O55" s="1"/>
    </row>
    <row r="56" spans="1:15" ht="24.95" customHeight="1" x14ac:dyDescent="0.25">
      <c r="A56" s="206" t="s">
        <v>115</v>
      </c>
      <c r="B56" s="211">
        <v>8.7903831705484603E-2</v>
      </c>
      <c r="C56" s="211">
        <v>7.0953436807095344E-2</v>
      </c>
      <c r="D56" s="207">
        <v>7.8149920255183414E-2</v>
      </c>
      <c r="E56" s="26"/>
      <c r="F56" s="26"/>
      <c r="G56" s="26"/>
      <c r="H56" s="26"/>
      <c r="I56" s="26"/>
      <c r="J56" s="26"/>
      <c r="K56" s="26"/>
      <c r="L56" s="26"/>
      <c r="M56" s="28"/>
      <c r="N56" s="1"/>
      <c r="O56" s="1"/>
    </row>
    <row r="57" spans="1:15" ht="24.95" customHeight="1" x14ac:dyDescent="0.25">
      <c r="A57" s="181" t="s">
        <v>116</v>
      </c>
      <c r="B57" s="212">
        <v>8.7903831705484603E-2</v>
      </c>
      <c r="C57" s="212">
        <v>7.067627494456763E-2</v>
      </c>
      <c r="D57" s="208">
        <v>7.7990430622009568E-2</v>
      </c>
      <c r="F57" s="26"/>
      <c r="G57" s="26"/>
      <c r="H57" s="26"/>
      <c r="I57" s="26"/>
      <c r="J57" s="26"/>
      <c r="K57" s="26"/>
      <c r="L57" s="26"/>
      <c r="M57" s="28"/>
      <c r="N57" s="1"/>
      <c r="O57" s="1"/>
    </row>
    <row r="58" spans="1:15" ht="24.95" customHeight="1" x14ac:dyDescent="0.25">
      <c r="A58" s="182" t="s">
        <v>117</v>
      </c>
      <c r="B58" s="214">
        <v>0</v>
      </c>
      <c r="C58" s="214">
        <v>2.7716186252771619E-4</v>
      </c>
      <c r="D58" s="210">
        <v>1.594896331738437E-4</v>
      </c>
      <c r="E58" s="26"/>
      <c r="F58" s="26"/>
      <c r="G58" s="26"/>
      <c r="H58" s="26"/>
      <c r="I58" s="26"/>
      <c r="J58" s="26"/>
      <c r="K58" s="26"/>
      <c r="L58" s="26"/>
      <c r="M58" s="29"/>
      <c r="N58" s="1"/>
      <c r="O58" s="1"/>
    </row>
    <row r="59" spans="1:15" ht="24.95" customHeight="1" x14ac:dyDescent="0.25">
      <c r="A59" s="218" t="s">
        <v>18</v>
      </c>
      <c r="B59" s="216" t="s">
        <v>16</v>
      </c>
      <c r="C59" s="216" t="s">
        <v>17</v>
      </c>
      <c r="D59" s="216" t="s">
        <v>15</v>
      </c>
      <c r="E59" s="26"/>
      <c r="F59" s="26"/>
      <c r="G59" s="26"/>
      <c r="H59" s="26"/>
      <c r="I59" s="26"/>
      <c r="J59" s="26"/>
      <c r="K59" s="26"/>
      <c r="L59" s="26"/>
      <c r="M59" s="29"/>
      <c r="N59" s="1"/>
      <c r="O59" s="1"/>
    </row>
    <row r="60" spans="1:15" ht="24.95" customHeight="1" x14ac:dyDescent="0.25">
      <c r="A60" s="206" t="s">
        <v>115</v>
      </c>
      <c r="B60" s="211">
        <v>0.21117061973986229</v>
      </c>
      <c r="C60" s="211">
        <v>0.2200905941913136</v>
      </c>
      <c r="D60" s="207">
        <v>0.21778656126482213</v>
      </c>
      <c r="E60" s="26"/>
      <c r="F60" s="26"/>
      <c r="G60" s="26"/>
      <c r="H60" s="26"/>
      <c r="I60" s="26"/>
      <c r="J60" s="26"/>
      <c r="K60" s="26"/>
      <c r="L60" s="26"/>
      <c r="M60" s="28"/>
      <c r="N60" s="1"/>
      <c r="O60" s="1"/>
    </row>
    <row r="61" spans="1:15" ht="24.95" customHeight="1" x14ac:dyDescent="0.25">
      <c r="A61" s="181" t="s">
        <v>116</v>
      </c>
      <c r="B61" s="212">
        <v>0.17138485080336649</v>
      </c>
      <c r="C61" s="212">
        <v>0.17692512656541434</v>
      </c>
      <c r="D61" s="208">
        <v>0.17549407114624507</v>
      </c>
      <c r="E61" s="26"/>
      <c r="F61" s="26"/>
      <c r="G61" s="26"/>
      <c r="H61" s="26"/>
      <c r="I61" s="26"/>
      <c r="J61" s="26"/>
      <c r="K61" s="26"/>
      <c r="L61" s="26"/>
      <c r="M61" s="28"/>
      <c r="N61" s="1"/>
      <c r="O61" s="1"/>
    </row>
    <row r="62" spans="1:15" ht="24.95" customHeight="1" x14ac:dyDescent="0.25">
      <c r="A62" s="181" t="s">
        <v>117</v>
      </c>
      <c r="B62" s="212">
        <v>3.978576893649579E-2</v>
      </c>
      <c r="C62" s="212">
        <v>4.3165467625899283E-2</v>
      </c>
      <c r="D62" s="208">
        <v>4.2292490118577074E-2</v>
      </c>
      <c r="E62" s="26"/>
      <c r="F62" s="26"/>
      <c r="G62" s="26"/>
      <c r="H62" s="26"/>
      <c r="I62" s="26"/>
      <c r="J62" s="26"/>
      <c r="K62" s="26"/>
      <c r="L62" s="26"/>
      <c r="M62" s="28"/>
      <c r="N62" s="1"/>
      <c r="O62" s="1"/>
    </row>
    <row r="63" spans="1:15" x14ac:dyDescent="0.25">
      <c r="A63" s="26"/>
      <c r="B63" s="26"/>
      <c r="C63" s="26"/>
      <c r="D63" s="26"/>
      <c r="E63" s="26"/>
      <c r="F63" s="26"/>
      <c r="G63" s="26"/>
      <c r="H63" s="26"/>
      <c r="I63" s="26"/>
      <c r="J63" s="26"/>
      <c r="K63" s="26"/>
      <c r="L63" s="26"/>
      <c r="M63" s="28"/>
      <c r="N63" s="1"/>
      <c r="O63" s="1"/>
    </row>
    <row r="64" spans="1:15" x14ac:dyDescent="0.25">
      <c r="A64" s="26"/>
      <c r="B64" s="26"/>
      <c r="C64" s="26"/>
      <c r="D64" s="26"/>
      <c r="E64" s="26"/>
      <c r="F64" s="26"/>
      <c r="G64" s="26"/>
      <c r="H64" s="26"/>
      <c r="I64" s="26"/>
      <c r="J64" s="26"/>
      <c r="K64" s="26"/>
      <c r="L64" s="26"/>
      <c r="M64" s="28"/>
      <c r="N64" s="1"/>
      <c r="O64" s="1"/>
    </row>
    <row r="65" spans="1:15" ht="24.95" customHeight="1" x14ac:dyDescent="0.25">
      <c r="A65" s="356" t="s">
        <v>273</v>
      </c>
      <c r="B65" s="356"/>
      <c r="C65" s="356"/>
      <c r="D65" s="356"/>
      <c r="E65" s="26"/>
      <c r="F65" s="26"/>
      <c r="G65" s="26"/>
      <c r="H65" s="26"/>
      <c r="I65" s="26"/>
      <c r="J65" s="26"/>
      <c r="K65" s="26"/>
      <c r="L65" s="26"/>
      <c r="M65" s="28"/>
      <c r="N65" s="1"/>
      <c r="O65" s="1"/>
    </row>
    <row r="66" spans="1:15" ht="24.95" customHeight="1" x14ac:dyDescent="0.25">
      <c r="A66" s="217" t="s">
        <v>19</v>
      </c>
      <c r="B66" s="205" t="s">
        <v>16</v>
      </c>
      <c r="C66" s="205" t="s">
        <v>17</v>
      </c>
      <c r="D66" s="205" t="s">
        <v>15</v>
      </c>
      <c r="E66" s="26"/>
      <c r="F66" s="26"/>
      <c r="G66" s="26"/>
      <c r="H66" s="26"/>
      <c r="I66" s="26"/>
      <c r="J66" s="26"/>
      <c r="K66" s="26"/>
      <c r="L66" s="26"/>
      <c r="M66" s="28"/>
      <c r="N66" s="1"/>
      <c r="O66" s="1"/>
    </row>
    <row r="67" spans="1:15" ht="24.95" customHeight="1" x14ac:dyDescent="0.25">
      <c r="A67" s="215">
        <v>2022</v>
      </c>
      <c r="B67" s="211">
        <v>0.12849584278155707</v>
      </c>
      <c r="C67" s="211">
        <v>0.14699089797581849</v>
      </c>
      <c r="D67" s="207">
        <v>0.14051191526919682</v>
      </c>
      <c r="E67" s="26"/>
      <c r="F67" s="26"/>
      <c r="G67" s="26"/>
      <c r="H67" s="26"/>
      <c r="I67" s="26"/>
      <c r="J67" s="26"/>
      <c r="K67" s="26"/>
      <c r="L67" s="26"/>
      <c r="M67" s="28"/>
      <c r="N67" s="1"/>
      <c r="O67" s="1"/>
    </row>
    <row r="68" spans="1:15" ht="24.95" customHeight="1" x14ac:dyDescent="0.25">
      <c r="A68" s="215">
        <v>2021</v>
      </c>
      <c r="B68" s="211">
        <v>0.08</v>
      </c>
      <c r="C68" s="211">
        <v>9.2999999999999999E-2</v>
      </c>
      <c r="D68" s="207">
        <v>8.7999999999999995E-2</v>
      </c>
      <c r="E68" s="26"/>
      <c r="F68" s="26"/>
      <c r="G68" s="26"/>
      <c r="H68" s="26"/>
      <c r="I68" s="26"/>
      <c r="J68" s="26"/>
      <c r="K68" s="26"/>
      <c r="L68" s="26"/>
      <c r="M68" s="28"/>
      <c r="N68" s="1"/>
      <c r="O68" s="1"/>
    </row>
    <row r="69" spans="1:15" x14ac:dyDescent="0.25">
      <c r="A69" s="26"/>
      <c r="B69" s="26"/>
      <c r="C69" s="26"/>
      <c r="D69" s="26"/>
      <c r="E69" s="26"/>
      <c r="F69" s="26"/>
      <c r="G69" s="26"/>
      <c r="H69" s="26"/>
      <c r="I69" s="26"/>
      <c r="J69" s="26"/>
      <c r="K69" s="26"/>
      <c r="L69" s="26"/>
      <c r="M69" s="28"/>
      <c r="N69" s="1"/>
      <c r="O69" s="1"/>
    </row>
    <row r="70" spans="1:15" x14ac:dyDescent="0.25">
      <c r="A70" s="26"/>
      <c r="B70" s="26"/>
      <c r="C70" s="26"/>
      <c r="D70" s="26"/>
      <c r="E70" s="26"/>
      <c r="F70" s="26"/>
      <c r="G70" s="26"/>
      <c r="H70" s="26"/>
      <c r="I70" s="26"/>
      <c r="J70" s="26"/>
      <c r="K70" s="26"/>
      <c r="L70" s="26"/>
      <c r="M70" s="28"/>
      <c r="N70" s="1"/>
      <c r="O70" s="1"/>
    </row>
    <row r="71" spans="1:15" ht="24.95" customHeight="1" x14ac:dyDescent="0.25">
      <c r="A71" s="413" t="s">
        <v>5</v>
      </c>
      <c r="B71" s="413"/>
      <c r="C71" s="413"/>
      <c r="D71" s="26"/>
      <c r="E71" s="26"/>
      <c r="F71" s="26"/>
      <c r="G71" s="26"/>
      <c r="H71" s="26"/>
      <c r="I71" s="26"/>
      <c r="J71" s="26"/>
      <c r="K71" s="26"/>
      <c r="L71" s="26"/>
      <c r="M71" s="28"/>
      <c r="N71" s="1"/>
      <c r="O71" s="1"/>
    </row>
    <row r="72" spans="1:15" ht="24.95" customHeight="1" x14ac:dyDescent="0.25">
      <c r="A72" s="217" t="s">
        <v>104</v>
      </c>
      <c r="B72" s="205" t="s">
        <v>118</v>
      </c>
      <c r="C72" s="205" t="s">
        <v>119</v>
      </c>
      <c r="D72" s="26"/>
      <c r="E72" s="26"/>
      <c r="F72" s="26"/>
      <c r="G72" s="26"/>
      <c r="H72" s="26"/>
      <c r="I72" s="26"/>
      <c r="J72" s="26"/>
      <c r="K72" s="26"/>
      <c r="L72" s="26"/>
      <c r="M72" s="28"/>
      <c r="N72" s="1"/>
      <c r="O72" s="1"/>
    </row>
    <row r="73" spans="1:15" ht="24.95" customHeight="1" x14ac:dyDescent="0.25">
      <c r="A73" s="215">
        <v>2022</v>
      </c>
      <c r="B73" s="211">
        <v>0.68</v>
      </c>
      <c r="C73" s="211">
        <v>0.65</v>
      </c>
      <c r="D73" s="26"/>
      <c r="E73" s="26"/>
      <c r="F73" s="26"/>
      <c r="G73" s="26"/>
      <c r="H73" s="26"/>
      <c r="I73" s="26"/>
      <c r="J73" s="26"/>
      <c r="K73" s="26"/>
      <c r="L73" s="26"/>
      <c r="M73" s="28"/>
      <c r="N73" s="1"/>
      <c r="O73" s="1"/>
    </row>
    <row r="74" spans="1:15" ht="24.95" customHeight="1" x14ac:dyDescent="0.25">
      <c r="A74" s="215">
        <v>2021</v>
      </c>
      <c r="B74" s="211">
        <v>0.68</v>
      </c>
      <c r="C74" s="211">
        <v>0.64</v>
      </c>
      <c r="D74" s="26"/>
      <c r="E74" s="26"/>
      <c r="F74" s="26"/>
      <c r="G74" s="26"/>
      <c r="H74" s="26"/>
      <c r="I74" s="26"/>
      <c r="J74" s="26"/>
      <c r="K74" s="26"/>
      <c r="L74" s="26"/>
      <c r="M74" s="28"/>
      <c r="N74" s="1"/>
      <c r="O74" s="1"/>
    </row>
    <row r="75" spans="1:15" ht="16.5" customHeight="1" x14ac:dyDescent="0.25">
      <c r="A75" s="26"/>
      <c r="B75" s="26"/>
      <c r="C75" s="26"/>
      <c r="D75" s="26"/>
      <c r="E75" s="26"/>
      <c r="F75" s="26"/>
      <c r="G75" s="26"/>
      <c r="H75" s="26"/>
      <c r="I75" s="26"/>
      <c r="J75" s="26"/>
      <c r="K75" s="26"/>
      <c r="L75" s="26"/>
      <c r="M75" s="26"/>
      <c r="N75" s="1"/>
      <c r="O75" s="1"/>
    </row>
    <row r="76" spans="1:15" ht="16.5" customHeight="1" x14ac:dyDescent="0.25">
      <c r="A76" s="26"/>
      <c r="B76" s="26"/>
      <c r="C76" s="26"/>
      <c r="D76" s="26"/>
      <c r="E76" s="26"/>
      <c r="F76" s="26"/>
      <c r="G76" s="26"/>
      <c r="H76" s="26"/>
      <c r="I76" s="26"/>
      <c r="J76" s="26"/>
      <c r="K76" s="26"/>
      <c r="L76" s="26"/>
      <c r="M76" s="26"/>
      <c r="N76" s="1"/>
      <c r="O76" s="1"/>
    </row>
    <row r="77" spans="1:15" x14ac:dyDescent="0.25">
      <c r="A77" s="354" t="s">
        <v>275</v>
      </c>
      <c r="B77" s="355"/>
      <c r="C77" s="355"/>
      <c r="D77" s="355"/>
      <c r="E77" s="355"/>
      <c r="F77" s="355"/>
      <c r="G77" s="355"/>
      <c r="H77" s="355"/>
      <c r="I77" s="355"/>
      <c r="J77" s="355"/>
      <c r="K77" s="355"/>
      <c r="L77" s="26"/>
      <c r="M77" s="26"/>
      <c r="N77" s="1"/>
      <c r="O77" s="1"/>
    </row>
    <row r="78" spans="1:15" ht="24.95" customHeight="1" x14ac:dyDescent="0.25">
      <c r="A78" s="414" t="s">
        <v>370</v>
      </c>
      <c r="B78" s="415"/>
      <c r="C78" s="415"/>
      <c r="D78" s="415"/>
      <c r="E78" s="415"/>
      <c r="F78" s="415"/>
      <c r="G78" s="415"/>
      <c r="H78" s="415"/>
      <c r="I78" s="415"/>
      <c r="J78" s="415"/>
      <c r="K78" s="416"/>
      <c r="L78" s="26"/>
      <c r="M78" s="26"/>
    </row>
    <row r="79" spans="1:15" ht="24.95" customHeight="1" x14ac:dyDescent="0.25">
      <c r="A79" s="219">
        <v>2022</v>
      </c>
      <c r="B79" s="357" t="s">
        <v>29</v>
      </c>
      <c r="C79" s="357"/>
      <c r="D79" s="357" t="s">
        <v>30</v>
      </c>
      <c r="E79" s="357"/>
      <c r="F79" s="357" t="s">
        <v>31</v>
      </c>
      <c r="G79" s="357"/>
      <c r="H79" s="357" t="s">
        <v>32</v>
      </c>
      <c r="I79" s="357"/>
      <c r="J79" s="357" t="s">
        <v>15</v>
      </c>
      <c r="K79" s="358"/>
      <c r="L79" s="26"/>
    </row>
    <row r="80" spans="1:15" ht="24.95" customHeight="1" x14ac:dyDescent="0.25">
      <c r="A80" s="222" t="s">
        <v>120</v>
      </c>
      <c r="B80" s="220" t="s">
        <v>16</v>
      </c>
      <c r="C80" s="220" t="s">
        <v>17</v>
      </c>
      <c r="D80" s="220" t="s">
        <v>16</v>
      </c>
      <c r="E80" s="220" t="s">
        <v>17</v>
      </c>
      <c r="F80" s="220" t="s">
        <v>16</v>
      </c>
      <c r="G80" s="220" t="s">
        <v>17</v>
      </c>
      <c r="H80" s="220" t="s">
        <v>16</v>
      </c>
      <c r="I80" s="220" t="s">
        <v>17</v>
      </c>
      <c r="J80" s="220" t="s">
        <v>16</v>
      </c>
      <c r="K80" s="221" t="s">
        <v>17</v>
      </c>
      <c r="L80" s="26"/>
    </row>
    <row r="81" spans="1:16" ht="24.95" customHeight="1" x14ac:dyDescent="0.25">
      <c r="A81" s="223" t="s">
        <v>13</v>
      </c>
      <c r="B81" s="224">
        <v>1</v>
      </c>
      <c r="C81" s="224"/>
      <c r="D81" s="224">
        <v>39</v>
      </c>
      <c r="E81" s="224">
        <v>47</v>
      </c>
      <c r="F81" s="224">
        <v>102</v>
      </c>
      <c r="G81" s="224">
        <v>149</v>
      </c>
      <c r="H81" s="224">
        <v>92</v>
      </c>
      <c r="I81" s="224">
        <v>60</v>
      </c>
      <c r="J81" s="224">
        <f>B81+D81+F81+H81</f>
        <v>234</v>
      </c>
      <c r="K81" s="225">
        <f>C81+E81+G81+I81</f>
        <v>256</v>
      </c>
      <c r="L81" s="26"/>
    </row>
    <row r="82" spans="1:16" ht="24.95" customHeight="1" x14ac:dyDescent="0.25">
      <c r="A82" s="226" t="s">
        <v>23</v>
      </c>
      <c r="B82" s="127">
        <v>9</v>
      </c>
      <c r="C82" s="127">
        <v>56</v>
      </c>
      <c r="D82" s="127">
        <v>61</v>
      </c>
      <c r="E82" s="127">
        <v>213</v>
      </c>
      <c r="F82" s="127">
        <v>29</v>
      </c>
      <c r="G82" s="127">
        <v>124</v>
      </c>
      <c r="H82" s="127">
        <v>17</v>
      </c>
      <c r="I82" s="127">
        <v>64</v>
      </c>
      <c r="J82" s="127">
        <f t="shared" ref="J82:K86" si="9">B82+D82+F82+H82</f>
        <v>116</v>
      </c>
      <c r="K82" s="128">
        <f t="shared" si="9"/>
        <v>457</v>
      </c>
      <c r="L82" s="26"/>
    </row>
    <row r="83" spans="1:16" ht="24.95" customHeight="1" x14ac:dyDescent="0.25">
      <c r="A83" s="226" t="s">
        <v>24</v>
      </c>
      <c r="B83" s="127">
        <v>6</v>
      </c>
      <c r="C83" s="127">
        <v>8</v>
      </c>
      <c r="D83" s="127">
        <v>37</v>
      </c>
      <c r="E83" s="127">
        <v>117</v>
      </c>
      <c r="F83" s="127">
        <v>60</v>
      </c>
      <c r="G83" s="127">
        <v>129</v>
      </c>
      <c r="H83" s="127">
        <v>19</v>
      </c>
      <c r="I83" s="127">
        <v>81</v>
      </c>
      <c r="J83" s="127">
        <f t="shared" si="9"/>
        <v>122</v>
      </c>
      <c r="K83" s="128">
        <f t="shared" si="9"/>
        <v>335</v>
      </c>
      <c r="L83" s="26"/>
      <c r="P83" s="30"/>
    </row>
    <row r="84" spans="1:16" ht="24.95" customHeight="1" x14ac:dyDescent="0.25">
      <c r="A84" s="226" t="s">
        <v>25</v>
      </c>
      <c r="B84" s="127"/>
      <c r="C84" s="127"/>
      <c r="D84" s="127">
        <v>10</v>
      </c>
      <c r="E84" s="127">
        <v>18</v>
      </c>
      <c r="F84" s="127">
        <v>4</v>
      </c>
      <c r="G84" s="127"/>
      <c r="H84" s="127">
        <v>3</v>
      </c>
      <c r="I84" s="127">
        <v>1</v>
      </c>
      <c r="J84" s="127">
        <f t="shared" si="9"/>
        <v>17</v>
      </c>
      <c r="K84" s="128">
        <f t="shared" si="9"/>
        <v>19</v>
      </c>
      <c r="L84" s="26"/>
    </row>
    <row r="85" spans="1:16" ht="24.95" customHeight="1" x14ac:dyDescent="0.25">
      <c r="A85" s="226" t="s">
        <v>105</v>
      </c>
      <c r="B85" s="127"/>
      <c r="C85" s="127"/>
      <c r="D85" s="127">
        <v>12</v>
      </c>
      <c r="E85" s="127">
        <v>5</v>
      </c>
      <c r="F85" s="127">
        <v>6</v>
      </c>
      <c r="G85" s="127">
        <v>7</v>
      </c>
      <c r="H85" s="127">
        <v>3</v>
      </c>
      <c r="I85" s="127">
        <v>2</v>
      </c>
      <c r="J85" s="127">
        <f t="shared" si="9"/>
        <v>21</v>
      </c>
      <c r="K85" s="128">
        <f t="shared" si="9"/>
        <v>14</v>
      </c>
      <c r="L85" s="26"/>
    </row>
    <row r="86" spans="1:16" ht="24.95" customHeight="1" x14ac:dyDescent="0.25">
      <c r="A86" s="226" t="s">
        <v>27</v>
      </c>
      <c r="B86" s="127"/>
      <c r="C86" s="127"/>
      <c r="D86" s="127"/>
      <c r="E86" s="127">
        <v>1</v>
      </c>
      <c r="F86" s="127"/>
      <c r="G86" s="127"/>
      <c r="H86" s="127"/>
      <c r="I86" s="127"/>
      <c r="J86" s="127">
        <f t="shared" si="9"/>
        <v>0</v>
      </c>
      <c r="K86" s="128">
        <f t="shared" si="9"/>
        <v>1</v>
      </c>
      <c r="L86" s="26"/>
    </row>
    <row r="87" spans="1:16" ht="24.95" customHeight="1" x14ac:dyDescent="0.25">
      <c r="A87" s="362" t="s">
        <v>15</v>
      </c>
      <c r="B87" s="127">
        <v>16</v>
      </c>
      <c r="C87" s="127">
        <v>64</v>
      </c>
      <c r="D87" s="127">
        <v>159</v>
      </c>
      <c r="E87" s="127">
        <v>401</v>
      </c>
      <c r="F87" s="127">
        <v>201</v>
      </c>
      <c r="G87" s="127">
        <v>409</v>
      </c>
      <c r="H87" s="127">
        <v>134</v>
      </c>
      <c r="I87" s="127">
        <v>208</v>
      </c>
      <c r="J87" s="127">
        <f t="shared" ref="J87:K87" si="10">SUM(J81:J86)</f>
        <v>510</v>
      </c>
      <c r="K87" s="128">
        <f t="shared" si="10"/>
        <v>1082</v>
      </c>
      <c r="L87" s="26"/>
      <c r="M87" s="31"/>
    </row>
    <row r="88" spans="1:16" ht="24.95" customHeight="1" x14ac:dyDescent="0.25">
      <c r="A88" s="362" t="s">
        <v>33</v>
      </c>
      <c r="B88" s="359">
        <f>B87+C87</f>
        <v>80</v>
      </c>
      <c r="C88" s="359"/>
      <c r="D88" s="359">
        <f>D87+E87</f>
        <v>560</v>
      </c>
      <c r="E88" s="359"/>
      <c r="F88" s="359">
        <f>F87+G87</f>
        <v>610</v>
      </c>
      <c r="G88" s="359"/>
      <c r="H88" s="359">
        <f>H87+I87</f>
        <v>342</v>
      </c>
      <c r="I88" s="359"/>
      <c r="J88" s="359">
        <f>J87+K87</f>
        <v>1592</v>
      </c>
      <c r="K88" s="360"/>
      <c r="L88" s="26"/>
    </row>
    <row r="89" spans="1:16" x14ac:dyDescent="0.25">
      <c r="A89" s="26"/>
      <c r="B89" s="26"/>
      <c r="C89" s="26"/>
      <c r="D89" s="26"/>
      <c r="E89" s="26"/>
      <c r="F89" s="26"/>
      <c r="G89" s="26"/>
      <c r="H89" s="26"/>
      <c r="I89" s="26"/>
      <c r="J89" s="26"/>
      <c r="K89" s="26"/>
      <c r="L89" s="26"/>
    </row>
    <row r="90" spans="1:16" x14ac:dyDescent="0.25">
      <c r="A90" s="1"/>
      <c r="B90" s="1"/>
      <c r="C90" s="1"/>
      <c r="D90" s="1"/>
      <c r="E90" s="1"/>
      <c r="F90" s="1"/>
      <c r="G90" s="1"/>
      <c r="H90" s="1"/>
      <c r="I90" s="1"/>
      <c r="J90" s="26"/>
      <c r="K90" s="26"/>
      <c r="L90" s="26"/>
      <c r="M90" s="26"/>
      <c r="N90" s="1"/>
      <c r="O90" s="1"/>
    </row>
    <row r="91" spans="1:16" ht="25.5" customHeight="1" x14ac:dyDescent="0.25">
      <c r="A91" s="354" t="s">
        <v>275</v>
      </c>
      <c r="B91" s="355"/>
      <c r="C91" s="355"/>
      <c r="D91" s="355"/>
      <c r="E91" s="355"/>
      <c r="F91" s="355"/>
      <c r="G91" s="355"/>
      <c r="H91" s="355"/>
      <c r="I91" s="355"/>
      <c r="J91" s="355"/>
      <c r="K91" s="355"/>
      <c r="L91" s="26"/>
      <c r="M91" s="26"/>
      <c r="N91" s="1"/>
      <c r="O91" s="1"/>
    </row>
    <row r="92" spans="1:16" ht="24.95" customHeight="1" x14ac:dyDescent="0.25">
      <c r="A92" s="414" t="s">
        <v>371</v>
      </c>
      <c r="B92" s="415"/>
      <c r="C92" s="415"/>
      <c r="D92" s="415"/>
      <c r="E92" s="415"/>
      <c r="F92" s="415"/>
      <c r="G92" s="415"/>
      <c r="H92" s="415"/>
      <c r="I92" s="415"/>
      <c r="J92" s="415"/>
      <c r="K92" s="416"/>
      <c r="L92" s="26"/>
      <c r="M92" s="32"/>
      <c r="N92" s="1"/>
      <c r="O92" s="1"/>
    </row>
    <row r="93" spans="1:16" ht="24.95" customHeight="1" x14ac:dyDescent="0.25">
      <c r="A93" s="219">
        <v>2022</v>
      </c>
      <c r="B93" s="357" t="s">
        <v>29</v>
      </c>
      <c r="C93" s="357"/>
      <c r="D93" s="357" t="s">
        <v>30</v>
      </c>
      <c r="E93" s="357"/>
      <c r="F93" s="357" t="s">
        <v>31</v>
      </c>
      <c r="G93" s="357"/>
      <c r="H93" s="357" t="s">
        <v>32</v>
      </c>
      <c r="I93" s="357"/>
      <c r="J93" s="357" t="s">
        <v>15</v>
      </c>
      <c r="K93" s="358"/>
      <c r="L93" s="26"/>
      <c r="M93" s="26"/>
      <c r="N93" s="1"/>
      <c r="O93" s="1"/>
    </row>
    <row r="94" spans="1:16" ht="24.95" customHeight="1" x14ac:dyDescent="0.25">
      <c r="A94" s="227" t="s">
        <v>121</v>
      </c>
      <c r="B94" s="228" t="s">
        <v>16</v>
      </c>
      <c r="C94" s="228" t="s">
        <v>17</v>
      </c>
      <c r="D94" s="228" t="s">
        <v>16</v>
      </c>
      <c r="E94" s="228" t="s">
        <v>17</v>
      </c>
      <c r="F94" s="228" t="s">
        <v>16</v>
      </c>
      <c r="G94" s="228" t="s">
        <v>17</v>
      </c>
      <c r="H94" s="228" t="s">
        <v>16</v>
      </c>
      <c r="I94" s="228" t="s">
        <v>17</v>
      </c>
      <c r="J94" s="228" t="s">
        <v>16</v>
      </c>
      <c r="K94" s="229" t="s">
        <v>17</v>
      </c>
      <c r="L94" s="26"/>
      <c r="M94" s="26"/>
      <c r="N94" s="1"/>
      <c r="O94" s="1"/>
    </row>
    <row r="95" spans="1:16" ht="24.95" customHeight="1" x14ac:dyDescent="0.25">
      <c r="A95" s="235" t="s">
        <v>13</v>
      </c>
      <c r="B95" s="230">
        <v>0.2</v>
      </c>
      <c r="C95" s="230">
        <v>0</v>
      </c>
      <c r="D95" s="230">
        <v>0.11142857142857143</v>
      </c>
      <c r="E95" s="230">
        <v>6.8713450292397657E-2</v>
      </c>
      <c r="F95" s="230">
        <v>7.6807228915662648E-2</v>
      </c>
      <c r="G95" s="230">
        <v>6.6488174921909865E-2</v>
      </c>
      <c r="H95" s="230">
        <v>9.3973442288049033E-2</v>
      </c>
      <c r="I95" s="230">
        <v>8.8105726872246701E-2</v>
      </c>
      <c r="J95" s="230">
        <v>8.7903831705484603E-2</v>
      </c>
      <c r="K95" s="231">
        <v>7.0953436807095344E-2</v>
      </c>
      <c r="L95" s="26"/>
      <c r="M95" s="26"/>
      <c r="N95" s="1"/>
      <c r="O95" s="1"/>
    </row>
    <row r="96" spans="1:16" ht="24.95" customHeight="1" x14ac:dyDescent="0.25">
      <c r="A96" s="226" t="s">
        <v>23</v>
      </c>
      <c r="B96" s="233">
        <v>0.15517241379310345</v>
      </c>
      <c r="C96" s="233">
        <v>0.36601307189542481</v>
      </c>
      <c r="D96" s="233">
        <v>0.23643410852713179</v>
      </c>
      <c r="E96" s="233">
        <v>0.24287343215507412</v>
      </c>
      <c r="F96" s="233">
        <v>0.11693548387096774</v>
      </c>
      <c r="G96" s="233">
        <v>0.14074914869466515</v>
      </c>
      <c r="H96" s="233">
        <v>0.15596330275229359</v>
      </c>
      <c r="I96" s="233">
        <v>0.14814814814814814</v>
      </c>
      <c r="J96" s="233">
        <v>0.17236255572065379</v>
      </c>
      <c r="K96" s="234">
        <v>0.19504908237302604</v>
      </c>
      <c r="L96" s="26"/>
      <c r="M96" s="26"/>
      <c r="N96" s="1"/>
      <c r="O96" s="1"/>
    </row>
    <row r="97" spans="1:15" ht="24.95" customHeight="1" x14ac:dyDescent="0.25">
      <c r="A97" s="226" t="s">
        <v>24</v>
      </c>
      <c r="B97" s="233">
        <v>0.66666666666666663</v>
      </c>
      <c r="C97" s="233">
        <v>0.26666666666666666</v>
      </c>
      <c r="D97" s="233">
        <v>0.44578313253012047</v>
      </c>
      <c r="E97" s="233">
        <v>0.37380191693290737</v>
      </c>
      <c r="F97" s="233">
        <v>0.27649769585253459</v>
      </c>
      <c r="G97" s="233">
        <v>0.27741935483870966</v>
      </c>
      <c r="H97" s="233">
        <v>0.2289156626506024</v>
      </c>
      <c r="I97" s="233">
        <v>0.29241877256317689</v>
      </c>
      <c r="J97" s="233">
        <v>0.31202046035805625</v>
      </c>
      <c r="K97" s="234">
        <v>0.30875576036866359</v>
      </c>
      <c r="L97" s="26"/>
      <c r="M97" s="26"/>
      <c r="N97" s="1"/>
      <c r="O97" s="1"/>
    </row>
    <row r="98" spans="1:15" ht="24.95" customHeight="1" x14ac:dyDescent="0.25">
      <c r="A98" s="226" t="s">
        <v>25</v>
      </c>
      <c r="B98" s="233"/>
      <c r="C98" s="233"/>
      <c r="D98" s="233">
        <v>0.1388888888888889</v>
      </c>
      <c r="E98" s="233">
        <v>0.13333333333333333</v>
      </c>
      <c r="F98" s="233">
        <v>6.1538461538461542E-2</v>
      </c>
      <c r="G98" s="233"/>
      <c r="H98" s="233">
        <v>9.6774193548387094E-2</v>
      </c>
      <c r="I98" s="233">
        <v>3.2258064516129031E-2</v>
      </c>
      <c r="J98" s="233">
        <v>9.9415204678362568E-2</v>
      </c>
      <c r="K98" s="234">
        <v>6.83453237410072E-2</v>
      </c>
      <c r="L98" s="26"/>
      <c r="M98" s="26"/>
      <c r="N98" s="1"/>
      <c r="O98" s="1"/>
    </row>
    <row r="99" spans="1:15" ht="24.95" customHeight="1" x14ac:dyDescent="0.25">
      <c r="A99" s="226" t="s">
        <v>26</v>
      </c>
      <c r="B99" s="233"/>
      <c r="C99" s="233"/>
      <c r="D99" s="233">
        <v>0.70588235294117652</v>
      </c>
      <c r="E99" s="233">
        <v>0.45454545454545453</v>
      </c>
      <c r="F99" s="233">
        <v>0.21428571428571427</v>
      </c>
      <c r="G99" s="233">
        <v>0.46666666666666667</v>
      </c>
      <c r="H99" s="233">
        <v>0.16666666666666666</v>
      </c>
      <c r="I99" s="233">
        <v>0.18181818181818182</v>
      </c>
      <c r="J99" s="233">
        <v>0.328125</v>
      </c>
      <c r="K99" s="234">
        <v>0.3783783783783784</v>
      </c>
      <c r="L99" s="26"/>
      <c r="M99" s="26"/>
      <c r="N99" s="1"/>
      <c r="O99" s="1"/>
    </row>
    <row r="100" spans="1:15" ht="24.95" customHeight="1" x14ac:dyDescent="0.25">
      <c r="A100" s="226" t="s">
        <v>27</v>
      </c>
      <c r="B100" s="233"/>
      <c r="C100" s="233"/>
      <c r="D100" s="233"/>
      <c r="E100" s="233">
        <v>0.2</v>
      </c>
      <c r="F100" s="233"/>
      <c r="G100" s="233"/>
      <c r="H100" s="233"/>
      <c r="I100" s="233"/>
      <c r="J100" s="233">
        <v>0</v>
      </c>
      <c r="K100" s="234">
        <v>0.1</v>
      </c>
      <c r="L100" s="26"/>
      <c r="M100" s="26"/>
      <c r="N100" s="1"/>
      <c r="O100" s="1"/>
    </row>
    <row r="101" spans="1:15" ht="24.95" customHeight="1" x14ac:dyDescent="0.25">
      <c r="A101" s="362" t="s">
        <v>15</v>
      </c>
      <c r="B101" s="233">
        <v>0.20779220779220781</v>
      </c>
      <c r="C101" s="233">
        <v>0.32487309644670048</v>
      </c>
      <c r="D101" s="233">
        <v>0.20306513409961685</v>
      </c>
      <c r="E101" s="233">
        <v>0.1980246913580247</v>
      </c>
      <c r="F101" s="233">
        <v>0.10651828298887123</v>
      </c>
      <c r="G101" s="233">
        <v>0.11033180469382249</v>
      </c>
      <c r="H101" s="233">
        <v>0.10965630114566285</v>
      </c>
      <c r="I101" s="233">
        <v>0.14525139664804471</v>
      </c>
      <c r="J101" s="233">
        <v>0.12856062515754979</v>
      </c>
      <c r="K101" s="234">
        <v>0.14699089797581849</v>
      </c>
      <c r="L101" s="26"/>
      <c r="M101" s="26"/>
      <c r="N101" s="1"/>
      <c r="O101" s="1"/>
    </row>
    <row r="102" spans="1:15" ht="24.95" customHeight="1" x14ac:dyDescent="0.25">
      <c r="A102" s="362" t="s">
        <v>33</v>
      </c>
      <c r="B102" s="390">
        <v>0.29197080291970801</v>
      </c>
      <c r="C102" s="390"/>
      <c r="D102" s="390">
        <v>0.19943019943019943</v>
      </c>
      <c r="E102" s="390"/>
      <c r="F102" s="390">
        <v>0.10904540579191992</v>
      </c>
      <c r="G102" s="390"/>
      <c r="H102" s="390">
        <v>0.128862094951017</v>
      </c>
      <c r="I102" s="390"/>
      <c r="J102" s="390">
        <v>0.14051191526919701</v>
      </c>
      <c r="K102" s="390"/>
      <c r="L102" s="26"/>
      <c r="M102" s="26"/>
      <c r="N102" s="1"/>
      <c r="O102" s="1"/>
    </row>
    <row r="103" spans="1:15" ht="21" customHeight="1" x14ac:dyDescent="0.25">
      <c r="A103" s="33"/>
      <c r="B103" s="1"/>
      <c r="C103" s="1"/>
      <c r="D103" s="1"/>
      <c r="E103" s="1"/>
      <c r="F103" s="1"/>
      <c r="G103" s="1"/>
      <c r="H103" s="1"/>
      <c r="I103" s="1"/>
      <c r="J103" s="1"/>
      <c r="K103" s="1"/>
      <c r="L103" s="1"/>
      <c r="M103" s="1"/>
    </row>
    <row r="104" spans="1:15" x14ac:dyDescent="0.25">
      <c r="A104" s="33"/>
      <c r="B104" s="1"/>
      <c r="C104" s="1"/>
      <c r="D104" s="1"/>
      <c r="E104" s="1"/>
      <c r="F104" s="1"/>
      <c r="G104" s="1"/>
      <c r="H104" s="1"/>
      <c r="I104" s="1"/>
      <c r="J104" s="1"/>
      <c r="K104" s="1"/>
      <c r="L104" s="1"/>
      <c r="M104" s="1"/>
    </row>
    <row r="105" spans="1:15" ht="27" customHeight="1" x14ac:dyDescent="0.25">
      <c r="A105" s="363" t="s">
        <v>8</v>
      </c>
      <c r="B105" s="364"/>
      <c r="C105" s="364"/>
      <c r="D105" s="364"/>
      <c r="E105" s="364"/>
      <c r="F105" s="364"/>
      <c r="G105" s="364"/>
      <c r="H105" s="364"/>
      <c r="I105" s="365"/>
      <c r="J105" s="1"/>
      <c r="K105" s="1"/>
      <c r="L105" s="1"/>
      <c r="M105" s="32"/>
    </row>
    <row r="106" spans="1:15" ht="26.25" customHeight="1" x14ac:dyDescent="0.25">
      <c r="A106" s="409"/>
      <c r="B106" s="341" t="s">
        <v>38</v>
      </c>
      <c r="C106" s="341"/>
      <c r="D106" s="341" t="s">
        <v>39</v>
      </c>
      <c r="E106" s="341"/>
      <c r="F106" s="341" t="s">
        <v>40</v>
      </c>
      <c r="G106" s="341"/>
      <c r="H106" s="341" t="s">
        <v>41</v>
      </c>
      <c r="I106" s="342"/>
      <c r="J106" s="1"/>
      <c r="K106" s="1"/>
      <c r="L106" s="1"/>
      <c r="M106" s="1"/>
    </row>
    <row r="107" spans="1:15" ht="24.95" customHeight="1" x14ac:dyDescent="0.25">
      <c r="A107" s="410"/>
      <c r="B107" s="237" t="s">
        <v>16</v>
      </c>
      <c r="C107" s="237" t="s">
        <v>17</v>
      </c>
      <c r="D107" s="237" t="s">
        <v>16</v>
      </c>
      <c r="E107" s="237" t="s">
        <v>17</v>
      </c>
      <c r="F107" s="237" t="s">
        <v>16</v>
      </c>
      <c r="G107" s="237" t="s">
        <v>17</v>
      </c>
      <c r="H107" s="237" t="s">
        <v>16</v>
      </c>
      <c r="I107" s="238" t="s">
        <v>17</v>
      </c>
      <c r="J107" s="1"/>
      <c r="K107" s="1"/>
      <c r="L107" s="1"/>
      <c r="M107" s="1"/>
    </row>
    <row r="108" spans="1:15" ht="24.95" customHeight="1" x14ac:dyDescent="0.25">
      <c r="A108" s="361" t="s">
        <v>122</v>
      </c>
      <c r="B108" s="239">
        <v>439</v>
      </c>
      <c r="C108" s="239">
        <v>2393</v>
      </c>
      <c r="D108" s="239">
        <v>931</v>
      </c>
      <c r="E108" s="239">
        <v>1901</v>
      </c>
      <c r="F108" s="239">
        <v>1011</v>
      </c>
      <c r="G108" s="239">
        <v>1821</v>
      </c>
      <c r="H108" s="239">
        <v>1586</v>
      </c>
      <c r="I108" s="240">
        <v>1246</v>
      </c>
      <c r="J108" s="1"/>
      <c r="K108" s="1"/>
      <c r="L108" s="1"/>
      <c r="M108" s="1"/>
    </row>
    <row r="109" spans="1:15" ht="24.95" customHeight="1" x14ac:dyDescent="0.25">
      <c r="A109" s="362"/>
      <c r="B109" s="359">
        <f>B108+C108</f>
        <v>2832</v>
      </c>
      <c r="C109" s="359"/>
      <c r="D109" s="359">
        <f t="shared" ref="D109" si="11">D108+E108</f>
        <v>2832</v>
      </c>
      <c r="E109" s="359"/>
      <c r="F109" s="359">
        <f t="shared" ref="F109" si="12">F108+G108</f>
        <v>2832</v>
      </c>
      <c r="G109" s="359"/>
      <c r="H109" s="359">
        <f>H108+I108</f>
        <v>2832</v>
      </c>
      <c r="I109" s="360"/>
      <c r="J109" s="1"/>
      <c r="K109" s="1"/>
      <c r="L109" s="1"/>
      <c r="M109" s="1"/>
    </row>
    <row r="110" spans="1:15" ht="24.95" customHeight="1" x14ac:dyDescent="0.25">
      <c r="A110" s="362" t="s">
        <v>110</v>
      </c>
      <c r="B110" s="241">
        <f>B108/(B108+C108)</f>
        <v>0.1550141242937853</v>
      </c>
      <c r="C110" s="241">
        <f>1-B110</f>
        <v>0.84498587570621475</v>
      </c>
      <c r="D110" s="241">
        <f>D108/(D108+E108)</f>
        <v>0.32874293785310732</v>
      </c>
      <c r="E110" s="241">
        <f t="shared" ref="E110" si="13">1-D110</f>
        <v>0.67125706214689274</v>
      </c>
      <c r="F110" s="241">
        <f t="shared" ref="F110" si="14">F108/(F108+G108)</f>
        <v>0.35699152542372881</v>
      </c>
      <c r="G110" s="241">
        <f t="shared" ref="G110" si="15">1-F110</f>
        <v>0.64300847457627119</v>
      </c>
      <c r="H110" s="241">
        <f t="shared" ref="H110" si="16">H108/(H108+I108)</f>
        <v>0.56002824858757061</v>
      </c>
      <c r="I110" s="242">
        <f t="shared" ref="I110" si="17">1-H110</f>
        <v>0.43997175141242939</v>
      </c>
      <c r="J110" s="1"/>
      <c r="K110" s="1"/>
      <c r="L110" s="1"/>
      <c r="M110" s="1"/>
    </row>
    <row r="111" spans="1:15" ht="24.95" customHeight="1" x14ac:dyDescent="0.25">
      <c r="A111" s="362"/>
      <c r="B111" s="373">
        <f>B109/11328</f>
        <v>0.25</v>
      </c>
      <c r="C111" s="373"/>
      <c r="D111" s="373">
        <f>D109/11328</f>
        <v>0.25</v>
      </c>
      <c r="E111" s="373"/>
      <c r="F111" s="373">
        <f>F109/11328</f>
        <v>0.25</v>
      </c>
      <c r="G111" s="373"/>
      <c r="H111" s="373">
        <f>H109/11328</f>
        <v>0.25</v>
      </c>
      <c r="I111" s="374"/>
      <c r="J111" s="1"/>
      <c r="K111" s="1"/>
      <c r="L111" s="1"/>
      <c r="M111" s="1"/>
    </row>
    <row r="112" spans="1:15" ht="17.25" customHeight="1" x14ac:dyDescent="0.25">
      <c r="A112" s="33"/>
      <c r="B112" s="1"/>
      <c r="C112" s="1"/>
      <c r="D112" s="1"/>
      <c r="E112" s="1"/>
      <c r="F112" s="1"/>
      <c r="G112" s="1"/>
      <c r="H112" s="1"/>
      <c r="I112" s="1"/>
      <c r="J112" s="1"/>
      <c r="K112" s="1"/>
      <c r="L112" s="1"/>
      <c r="M112" s="1"/>
    </row>
    <row r="113" spans="1:17" ht="18.75" customHeight="1" x14ac:dyDescent="0.25">
      <c r="A113" s="33"/>
      <c r="B113" s="1"/>
      <c r="C113" s="1"/>
      <c r="D113" s="1"/>
      <c r="E113" s="1"/>
      <c r="F113" s="1"/>
      <c r="G113" s="1"/>
      <c r="H113" s="1"/>
      <c r="I113" s="1"/>
      <c r="J113" s="1"/>
      <c r="K113" s="1"/>
      <c r="L113" s="1"/>
      <c r="M113" s="1"/>
    </row>
    <row r="114" spans="1:17" x14ac:dyDescent="0.25">
      <c r="A114" s="343" t="s">
        <v>276</v>
      </c>
      <c r="B114" s="344"/>
      <c r="C114" s="344"/>
      <c r="D114" s="344"/>
      <c r="E114" s="344"/>
      <c r="F114" s="344"/>
      <c r="G114" s="344"/>
      <c r="H114" s="344"/>
      <c r="I114" s="344"/>
      <c r="J114" s="1"/>
      <c r="K114" s="1"/>
      <c r="L114" s="1"/>
      <c r="M114" s="1"/>
    </row>
    <row r="115" spans="1:17" ht="26.25" customHeight="1" x14ac:dyDescent="0.25">
      <c r="A115" s="370" t="s">
        <v>123</v>
      </c>
      <c r="B115" s="371"/>
      <c r="C115" s="371"/>
      <c r="D115" s="371"/>
      <c r="E115" s="371"/>
      <c r="F115" s="371"/>
      <c r="G115" s="371"/>
      <c r="H115" s="371"/>
      <c r="I115" s="372"/>
      <c r="J115" s="1"/>
      <c r="K115" s="1"/>
      <c r="L115" s="1"/>
      <c r="M115" s="32"/>
    </row>
    <row r="116" spans="1:17" ht="26.25" customHeight="1" x14ac:dyDescent="0.25">
      <c r="A116" s="348" t="s">
        <v>28</v>
      </c>
      <c r="B116" s="341" t="s">
        <v>34</v>
      </c>
      <c r="C116" s="341"/>
      <c r="D116" s="341" t="s">
        <v>35</v>
      </c>
      <c r="E116" s="341"/>
      <c r="F116" s="341" t="s">
        <v>36</v>
      </c>
      <c r="G116" s="341"/>
      <c r="H116" s="341" t="s">
        <v>37</v>
      </c>
      <c r="I116" s="408"/>
      <c r="J116" s="1"/>
      <c r="K116" s="1"/>
      <c r="L116" s="1"/>
      <c r="M116" s="1"/>
    </row>
    <row r="117" spans="1:17" ht="21.75" customHeight="1" x14ac:dyDescent="0.25">
      <c r="A117" s="349"/>
      <c r="B117" s="237" t="s">
        <v>16</v>
      </c>
      <c r="C117" s="237" t="s">
        <v>17</v>
      </c>
      <c r="D117" s="237" t="s">
        <v>16</v>
      </c>
      <c r="E117" s="237" t="s">
        <v>17</v>
      </c>
      <c r="F117" s="237" t="s">
        <v>16</v>
      </c>
      <c r="G117" s="237" t="s">
        <v>17</v>
      </c>
      <c r="H117" s="237" t="s">
        <v>16</v>
      </c>
      <c r="I117" s="238" t="s">
        <v>17</v>
      </c>
      <c r="J117" s="1"/>
      <c r="K117" s="1"/>
      <c r="L117" s="1"/>
      <c r="M117" s="1"/>
    </row>
    <row r="118" spans="1:17" ht="24.95" customHeight="1" x14ac:dyDescent="0.25">
      <c r="A118" s="243" t="s">
        <v>13</v>
      </c>
      <c r="B118" s="239">
        <v>847</v>
      </c>
      <c r="C118" s="239">
        <v>1804</v>
      </c>
      <c r="D118" s="239">
        <v>1620</v>
      </c>
      <c r="E118" s="239">
        <v>1715</v>
      </c>
      <c r="F118" s="239">
        <v>173</v>
      </c>
      <c r="G118" s="239">
        <v>85</v>
      </c>
      <c r="H118" s="239">
        <v>21</v>
      </c>
      <c r="I118" s="240">
        <v>3</v>
      </c>
      <c r="J118" s="34"/>
      <c r="K118" s="34"/>
      <c r="L118" s="34"/>
      <c r="M118" s="1"/>
    </row>
    <row r="119" spans="1:17" ht="24.95" customHeight="1" x14ac:dyDescent="0.25">
      <c r="A119" s="226" t="s">
        <v>18</v>
      </c>
      <c r="B119" s="127">
        <v>604</v>
      </c>
      <c r="C119" s="127">
        <v>2744</v>
      </c>
      <c r="D119" s="127">
        <v>636</v>
      </c>
      <c r="E119" s="127">
        <v>974</v>
      </c>
      <c r="F119" s="127">
        <v>47</v>
      </c>
      <c r="G119" s="127">
        <v>34</v>
      </c>
      <c r="H119" s="127">
        <v>19</v>
      </c>
      <c r="I119" s="128">
        <v>2</v>
      </c>
      <c r="J119" s="1"/>
      <c r="K119" s="1"/>
      <c r="L119" s="1"/>
      <c r="M119" s="1"/>
    </row>
    <row r="120" spans="1:17" ht="24.95" customHeight="1" x14ac:dyDescent="0.25">
      <c r="A120" s="226" t="s">
        <v>19</v>
      </c>
      <c r="B120" s="127">
        <v>1451</v>
      </c>
      <c r="C120" s="127">
        <v>4548</v>
      </c>
      <c r="D120" s="127">
        <v>2256</v>
      </c>
      <c r="E120" s="127">
        <v>2689</v>
      </c>
      <c r="F120" s="127">
        <v>220</v>
      </c>
      <c r="G120" s="127">
        <v>119</v>
      </c>
      <c r="H120" s="127">
        <v>40</v>
      </c>
      <c r="I120" s="128">
        <v>5</v>
      </c>
      <c r="J120" s="1"/>
      <c r="K120" s="1"/>
      <c r="L120" s="1"/>
      <c r="M120" s="1"/>
    </row>
    <row r="121" spans="1:17" ht="21" customHeight="1" x14ac:dyDescent="0.25">
      <c r="A121" s="33"/>
      <c r="B121" s="1"/>
      <c r="C121" s="1"/>
      <c r="D121" s="1"/>
      <c r="E121" s="1"/>
      <c r="F121" s="1"/>
      <c r="G121" s="1"/>
      <c r="H121" s="1"/>
      <c r="I121" s="1"/>
      <c r="J121" s="1"/>
      <c r="K121" s="1"/>
      <c r="L121" s="1"/>
      <c r="M121" s="1"/>
    </row>
    <row r="122" spans="1:17" x14ac:dyDescent="0.25">
      <c r="A122" s="33"/>
      <c r="B122" s="1"/>
      <c r="C122" s="1"/>
      <c r="D122" s="1"/>
      <c r="E122" s="1"/>
      <c r="F122" s="1"/>
      <c r="G122" s="1"/>
      <c r="H122" s="1"/>
      <c r="I122" s="1"/>
      <c r="J122" s="1"/>
      <c r="K122" s="1"/>
      <c r="L122" s="1"/>
      <c r="M122" s="1"/>
    </row>
    <row r="123" spans="1:17" x14ac:dyDescent="0.25">
      <c r="A123" s="343" t="s">
        <v>276</v>
      </c>
      <c r="B123" s="344"/>
      <c r="C123" s="344"/>
      <c r="D123" s="344"/>
      <c r="E123" s="344"/>
      <c r="F123" s="344"/>
      <c r="G123" s="344"/>
      <c r="H123" s="344"/>
      <c r="I123" s="344"/>
      <c r="J123" s="344"/>
      <c r="K123" s="344"/>
      <c r="L123" s="344"/>
      <c r="M123" s="344"/>
      <c r="N123" s="344"/>
      <c r="O123" s="344"/>
      <c r="P123" s="344"/>
      <c r="Q123" s="344"/>
    </row>
    <row r="124" spans="1:17" ht="21" customHeight="1" x14ac:dyDescent="0.25">
      <c r="A124" s="345" t="s">
        <v>372</v>
      </c>
      <c r="B124" s="346"/>
      <c r="C124" s="346"/>
      <c r="D124" s="346"/>
      <c r="E124" s="346"/>
      <c r="F124" s="346"/>
      <c r="G124" s="346"/>
      <c r="H124" s="346"/>
      <c r="I124" s="346"/>
      <c r="J124" s="346"/>
      <c r="K124" s="346"/>
      <c r="L124" s="346"/>
      <c r="M124" s="346"/>
      <c r="N124" s="346"/>
      <c r="O124" s="346"/>
      <c r="P124" s="346"/>
      <c r="Q124" s="347"/>
    </row>
    <row r="125" spans="1:17" ht="21" customHeight="1" x14ac:dyDescent="0.25">
      <c r="A125" s="348" t="s">
        <v>28</v>
      </c>
      <c r="B125" s="341" t="s">
        <v>34</v>
      </c>
      <c r="C125" s="341"/>
      <c r="D125" s="341"/>
      <c r="E125" s="341"/>
      <c r="F125" s="341" t="s">
        <v>35</v>
      </c>
      <c r="G125" s="341"/>
      <c r="H125" s="341"/>
      <c r="I125" s="341"/>
      <c r="J125" s="341" t="s">
        <v>36</v>
      </c>
      <c r="K125" s="341"/>
      <c r="L125" s="341"/>
      <c r="M125" s="236"/>
      <c r="N125" s="341" t="s">
        <v>37</v>
      </c>
      <c r="O125" s="341"/>
      <c r="P125" s="341"/>
      <c r="Q125" s="342"/>
    </row>
    <row r="126" spans="1:17" ht="21" customHeight="1" x14ac:dyDescent="0.25">
      <c r="A126" s="349"/>
      <c r="B126" s="290" t="s">
        <v>29</v>
      </c>
      <c r="C126" s="237" t="s">
        <v>30</v>
      </c>
      <c r="D126" s="237" t="s">
        <v>31</v>
      </c>
      <c r="E126" s="290" t="s">
        <v>32</v>
      </c>
      <c r="F126" s="290" t="s">
        <v>29</v>
      </c>
      <c r="G126" s="237" t="s">
        <v>30</v>
      </c>
      <c r="H126" s="237" t="s">
        <v>31</v>
      </c>
      <c r="I126" s="290" t="s">
        <v>32</v>
      </c>
      <c r="J126" s="290" t="s">
        <v>29</v>
      </c>
      <c r="K126" s="237" t="s">
        <v>30</v>
      </c>
      <c r="L126" s="237" t="s">
        <v>31</v>
      </c>
      <c r="M126" s="237" t="s">
        <v>32</v>
      </c>
      <c r="N126" s="290" t="s">
        <v>29</v>
      </c>
      <c r="O126" s="237" t="s">
        <v>30</v>
      </c>
      <c r="P126" s="237" t="s">
        <v>31</v>
      </c>
      <c r="Q126" s="238" t="s">
        <v>32</v>
      </c>
    </row>
    <row r="127" spans="1:17" ht="21" customHeight="1" x14ac:dyDescent="0.25">
      <c r="A127" s="243" t="s">
        <v>13</v>
      </c>
      <c r="B127" s="239">
        <v>7</v>
      </c>
      <c r="C127" s="239">
        <v>591</v>
      </c>
      <c r="D127" s="239">
        <v>1648</v>
      </c>
      <c r="E127" s="239">
        <v>405</v>
      </c>
      <c r="F127" s="239"/>
      <c r="G127" s="239">
        <v>441</v>
      </c>
      <c r="H127" s="239">
        <v>1836</v>
      </c>
      <c r="I127" s="239">
        <v>1058</v>
      </c>
      <c r="J127" s="239"/>
      <c r="K127" s="239">
        <v>2</v>
      </c>
      <c r="L127" s="239">
        <v>78</v>
      </c>
      <c r="M127" s="239">
        <v>178</v>
      </c>
      <c r="N127" s="239"/>
      <c r="O127" s="239"/>
      <c r="P127" s="239">
        <v>5</v>
      </c>
      <c r="Q127" s="239">
        <v>19</v>
      </c>
    </row>
    <row r="128" spans="1:17" ht="21" customHeight="1" x14ac:dyDescent="0.25">
      <c r="A128" s="243" t="s">
        <v>18</v>
      </c>
      <c r="B128" s="239">
        <v>247</v>
      </c>
      <c r="C128" s="239">
        <v>1337</v>
      </c>
      <c r="D128" s="239">
        <v>1150</v>
      </c>
      <c r="E128" s="239">
        <v>614</v>
      </c>
      <c r="F128" s="239">
        <v>20</v>
      </c>
      <c r="G128" s="239">
        <v>436</v>
      </c>
      <c r="H128" s="239">
        <v>825</v>
      </c>
      <c r="I128" s="239">
        <v>329</v>
      </c>
      <c r="J128" s="239"/>
      <c r="K128" s="239">
        <v>1</v>
      </c>
      <c r="L128" s="239">
        <v>38</v>
      </c>
      <c r="M128" s="239">
        <v>42</v>
      </c>
      <c r="N128" s="239"/>
      <c r="O128" s="239"/>
      <c r="P128" s="239">
        <v>13</v>
      </c>
      <c r="Q128" s="239">
        <v>8</v>
      </c>
    </row>
    <row r="129" spans="1:17" ht="21" customHeight="1" x14ac:dyDescent="0.25">
      <c r="A129" s="243" t="s">
        <v>19</v>
      </c>
      <c r="B129" s="239">
        <v>254</v>
      </c>
      <c r="C129" s="239">
        <v>1928</v>
      </c>
      <c r="D129" s="239">
        <v>2798</v>
      </c>
      <c r="E129" s="239">
        <v>1019</v>
      </c>
      <c r="F129" s="239">
        <v>20</v>
      </c>
      <c r="G129" s="239">
        <v>877</v>
      </c>
      <c r="H129" s="239">
        <v>2661</v>
      </c>
      <c r="I129" s="239">
        <v>1387</v>
      </c>
      <c r="J129" s="239"/>
      <c r="K129" s="239">
        <v>3</v>
      </c>
      <c r="L129" s="239">
        <v>116</v>
      </c>
      <c r="M129" s="239">
        <v>220</v>
      </c>
      <c r="N129" s="239"/>
      <c r="O129" s="239"/>
      <c r="P129" s="239">
        <v>18</v>
      </c>
      <c r="Q129" s="239">
        <v>27</v>
      </c>
    </row>
    <row r="130" spans="1:17" ht="21" customHeight="1" x14ac:dyDescent="0.25">
      <c r="A130"/>
      <c r="B130"/>
      <c r="C130"/>
      <c r="D130"/>
      <c r="E130"/>
      <c r="F130"/>
      <c r="G130"/>
      <c r="H130"/>
      <c r="I130"/>
      <c r="J130"/>
      <c r="K130"/>
      <c r="L130"/>
      <c r="M130"/>
      <c r="N130"/>
      <c r="O130"/>
      <c r="P130"/>
      <c r="Q130"/>
    </row>
    <row r="131" spans="1:17" x14ac:dyDescent="0.25">
      <c r="A131" s="343" t="s">
        <v>276</v>
      </c>
      <c r="B131" s="344"/>
      <c r="C131" s="344"/>
      <c r="D131" s="344"/>
      <c r="E131" s="344"/>
      <c r="F131" s="344"/>
      <c r="G131" s="344"/>
      <c r="H131" s="344"/>
      <c r="I131" s="344"/>
      <c r="J131" s="344"/>
      <c r="K131" s="344"/>
      <c r="L131" s="344"/>
      <c r="M131" s="344"/>
      <c r="N131" s="344"/>
      <c r="O131" s="344"/>
      <c r="P131" s="344"/>
      <c r="Q131" s="344"/>
    </row>
    <row r="132" spans="1:17" ht="21" customHeight="1" x14ac:dyDescent="0.25">
      <c r="A132" s="345" t="s">
        <v>373</v>
      </c>
      <c r="B132" s="346"/>
      <c r="C132" s="346"/>
      <c r="D132" s="346"/>
      <c r="E132" s="346"/>
      <c r="F132" s="346"/>
      <c r="G132" s="346"/>
      <c r="H132" s="346"/>
      <c r="I132" s="346"/>
      <c r="J132" s="346"/>
      <c r="K132" s="346"/>
      <c r="L132" s="346"/>
      <c r="M132" s="346"/>
      <c r="N132" s="346"/>
      <c r="O132" s="346"/>
      <c r="P132" s="346"/>
      <c r="Q132" s="347"/>
    </row>
    <row r="133" spans="1:17" ht="21" customHeight="1" x14ac:dyDescent="0.25">
      <c r="A133" s="348" t="s">
        <v>28</v>
      </c>
      <c r="B133" s="341" t="s">
        <v>34</v>
      </c>
      <c r="C133" s="341"/>
      <c r="D133" s="341"/>
      <c r="E133" s="341"/>
      <c r="F133" s="341" t="s">
        <v>35</v>
      </c>
      <c r="G133" s="341"/>
      <c r="H133" s="341"/>
      <c r="I133" s="341"/>
      <c r="J133" s="341" t="s">
        <v>36</v>
      </c>
      <c r="K133" s="341"/>
      <c r="L133" s="341"/>
      <c r="M133" s="236"/>
      <c r="N133" s="341" t="s">
        <v>37</v>
      </c>
      <c r="O133" s="341"/>
      <c r="P133" s="341"/>
      <c r="Q133" s="342"/>
    </row>
    <row r="134" spans="1:17" ht="21" customHeight="1" x14ac:dyDescent="0.25">
      <c r="A134" s="349"/>
      <c r="B134" s="290" t="s">
        <v>29</v>
      </c>
      <c r="C134" s="237" t="s">
        <v>30</v>
      </c>
      <c r="D134" s="237" t="s">
        <v>31</v>
      </c>
      <c r="E134" s="290" t="s">
        <v>32</v>
      </c>
      <c r="F134" s="290" t="s">
        <v>29</v>
      </c>
      <c r="G134" s="237" t="s">
        <v>30</v>
      </c>
      <c r="H134" s="237" t="s">
        <v>31</v>
      </c>
      <c r="I134" s="290" t="s">
        <v>32</v>
      </c>
      <c r="J134" s="290" t="s">
        <v>29</v>
      </c>
      <c r="K134" s="237" t="s">
        <v>30</v>
      </c>
      <c r="L134" s="237" t="s">
        <v>31</v>
      </c>
      <c r="M134" s="237" t="s">
        <v>32</v>
      </c>
      <c r="N134" s="290" t="s">
        <v>29</v>
      </c>
      <c r="O134" s="237" t="s">
        <v>30</v>
      </c>
      <c r="P134" s="237" t="s">
        <v>31</v>
      </c>
      <c r="Q134" s="238" t="s">
        <v>32</v>
      </c>
    </row>
    <row r="135" spans="1:17" ht="21" customHeight="1" x14ac:dyDescent="0.25">
      <c r="A135" s="235" t="s">
        <v>13</v>
      </c>
      <c r="B135" s="291">
        <v>2.6405130139569972E-3</v>
      </c>
      <c r="C135" s="291">
        <v>0.22293474160694077</v>
      </c>
      <c r="D135" s="291">
        <v>0.62165220671444743</v>
      </c>
      <c r="E135" s="291">
        <v>0.15277253866465484</v>
      </c>
      <c r="F135" s="291">
        <v>0</v>
      </c>
      <c r="G135" s="291">
        <v>0.13223388305847075</v>
      </c>
      <c r="H135" s="291">
        <v>0.55052473763118437</v>
      </c>
      <c r="I135" s="291">
        <v>0.31724137931034485</v>
      </c>
      <c r="J135" s="291"/>
      <c r="K135" s="291">
        <v>7.7519379844961239E-3</v>
      </c>
      <c r="L135" s="291">
        <v>0.30232558139534882</v>
      </c>
      <c r="M135" s="291">
        <v>0.68992248062015504</v>
      </c>
      <c r="N135" s="291"/>
      <c r="O135" s="291"/>
      <c r="P135" s="291">
        <f>5/24</f>
        <v>0.20833333333333334</v>
      </c>
      <c r="Q135" s="291">
        <f>19/24</f>
        <v>0.79166666666666663</v>
      </c>
    </row>
    <row r="136" spans="1:17" ht="21" customHeight="1" x14ac:dyDescent="0.25">
      <c r="A136" s="235" t="s">
        <v>18</v>
      </c>
      <c r="B136" s="291">
        <v>7.3775388291517321E-2</v>
      </c>
      <c r="C136" s="291">
        <v>0.39934289127837513</v>
      </c>
      <c r="D136" s="291">
        <v>0.34348864994026285</v>
      </c>
      <c r="E136" s="291">
        <v>0.18339307048984468</v>
      </c>
      <c r="F136" s="291">
        <v>1.2422360248447204E-2</v>
      </c>
      <c r="G136" s="291">
        <v>0.27080745341614909</v>
      </c>
      <c r="H136" s="291">
        <v>0.51242236024844723</v>
      </c>
      <c r="I136" s="291">
        <v>0.20434782608695654</v>
      </c>
      <c r="J136" s="291"/>
      <c r="K136" s="291">
        <v>1.2345679012345678E-2</v>
      </c>
      <c r="L136" s="291">
        <v>0.46913580246913578</v>
      </c>
      <c r="M136" s="291">
        <v>0.51851851851851849</v>
      </c>
      <c r="N136" s="291"/>
      <c r="O136" s="291"/>
      <c r="P136" s="291">
        <f>13/21</f>
        <v>0.61904761904761907</v>
      </c>
      <c r="Q136" s="291">
        <f>8/21</f>
        <v>0.38095238095238093</v>
      </c>
    </row>
    <row r="137" spans="1:17" ht="21" customHeight="1" x14ac:dyDescent="0.25">
      <c r="A137" s="235" t="s">
        <v>19</v>
      </c>
      <c r="B137" s="291">
        <v>4.2340390065010836E-2</v>
      </c>
      <c r="C137" s="291">
        <v>0.3213868978163027</v>
      </c>
      <c r="D137" s="291">
        <v>0.46641106851141856</v>
      </c>
      <c r="E137" s="291">
        <v>0.16986164360726788</v>
      </c>
      <c r="F137" s="291">
        <v>4.0444893832153692E-3</v>
      </c>
      <c r="G137" s="291">
        <v>0.17735085945399393</v>
      </c>
      <c r="H137" s="291">
        <v>0.53811931243680489</v>
      </c>
      <c r="I137" s="291">
        <v>0.28048533872598586</v>
      </c>
      <c r="J137" s="291"/>
      <c r="K137" s="291">
        <v>8.8495575221238937E-3</v>
      </c>
      <c r="L137" s="291">
        <v>0.34218289085545722</v>
      </c>
      <c r="M137" s="291">
        <v>0.64896755162241893</v>
      </c>
      <c r="N137" s="291"/>
      <c r="O137" s="291"/>
      <c r="P137" s="291">
        <f>18/45</f>
        <v>0.4</v>
      </c>
      <c r="Q137" s="291">
        <f>27/45</f>
        <v>0.6</v>
      </c>
    </row>
    <row r="138" spans="1:17" ht="21" customHeight="1" x14ac:dyDescent="0.25">
      <c r="A138" s="33"/>
      <c r="B138" s="1"/>
      <c r="C138" s="1"/>
      <c r="D138" s="1"/>
      <c r="E138" s="1"/>
      <c r="F138" s="1"/>
      <c r="G138" s="1"/>
      <c r="H138" s="1"/>
      <c r="I138" s="1"/>
      <c r="J138" s="1"/>
      <c r="K138" s="1"/>
      <c r="L138" s="1"/>
      <c r="M138" s="1"/>
    </row>
    <row r="139" spans="1:17" ht="17.25" customHeight="1" x14ac:dyDescent="0.25">
      <c r="A139" s="33"/>
      <c r="B139" s="1"/>
      <c r="C139" s="1"/>
      <c r="D139" s="1"/>
      <c r="E139" s="1"/>
      <c r="F139" s="1"/>
      <c r="G139" s="1"/>
      <c r="H139" s="1"/>
      <c r="I139" s="1"/>
      <c r="J139" s="1"/>
      <c r="K139" s="1"/>
      <c r="L139" s="1"/>
      <c r="M139" s="1"/>
    </row>
    <row r="140" spans="1:17" ht="24.75" customHeight="1" x14ac:dyDescent="0.25">
      <c r="A140" s="370" t="s">
        <v>124</v>
      </c>
      <c r="B140" s="371"/>
      <c r="C140" s="371"/>
      <c r="D140" s="371"/>
      <c r="E140" s="371"/>
      <c r="F140" s="371"/>
      <c r="G140" s="371"/>
      <c r="H140" s="371"/>
      <c r="I140" s="372"/>
      <c r="J140" s="1"/>
      <c r="K140" s="1"/>
      <c r="L140" s="1"/>
      <c r="M140" s="32"/>
    </row>
    <row r="141" spans="1:17" ht="23.25" customHeight="1" x14ac:dyDescent="0.25">
      <c r="A141" s="348" t="s">
        <v>28</v>
      </c>
      <c r="B141" s="341" t="s">
        <v>38</v>
      </c>
      <c r="C141" s="341"/>
      <c r="D141" s="341" t="s">
        <v>39</v>
      </c>
      <c r="E141" s="341"/>
      <c r="F141" s="341" t="s">
        <v>40</v>
      </c>
      <c r="G141" s="341"/>
      <c r="H141" s="341" t="s">
        <v>41</v>
      </c>
      <c r="I141" s="408"/>
      <c r="J141" s="1"/>
      <c r="K141" s="1"/>
      <c r="L141" s="1"/>
      <c r="M141" s="1"/>
    </row>
    <row r="142" spans="1:17" ht="21" customHeight="1" x14ac:dyDescent="0.25">
      <c r="A142" s="349"/>
      <c r="B142" s="237" t="s">
        <v>16</v>
      </c>
      <c r="C142" s="237" t="s">
        <v>17</v>
      </c>
      <c r="D142" s="237" t="s">
        <v>16</v>
      </c>
      <c r="E142" s="237" t="s">
        <v>17</v>
      </c>
      <c r="F142" s="237" t="s">
        <v>16</v>
      </c>
      <c r="G142" s="237" t="s">
        <v>17</v>
      </c>
      <c r="H142" s="237" t="s">
        <v>16</v>
      </c>
      <c r="I142" s="237" t="s">
        <v>17</v>
      </c>
      <c r="J142" s="1"/>
      <c r="K142" s="1"/>
      <c r="L142" s="1"/>
      <c r="M142" s="1"/>
    </row>
    <row r="143" spans="1:17" ht="24.95" customHeight="1" x14ac:dyDescent="0.25">
      <c r="A143" s="243" t="s">
        <v>13</v>
      </c>
      <c r="B143" s="239">
        <v>15</v>
      </c>
      <c r="C143" s="239">
        <v>23</v>
      </c>
      <c r="D143" s="239">
        <v>607</v>
      </c>
      <c r="E143" s="239">
        <v>1105</v>
      </c>
      <c r="F143" s="239">
        <v>825</v>
      </c>
      <c r="G143" s="239">
        <v>1544</v>
      </c>
      <c r="H143" s="239">
        <v>1214</v>
      </c>
      <c r="I143" s="240">
        <v>935</v>
      </c>
      <c r="J143" s="1"/>
      <c r="K143" s="1"/>
      <c r="L143" s="1"/>
      <c r="M143" s="1"/>
    </row>
    <row r="144" spans="1:17" ht="24.95" customHeight="1" x14ac:dyDescent="0.25">
      <c r="A144" s="226" t="s">
        <v>18</v>
      </c>
      <c r="B144" s="127">
        <v>424</v>
      </c>
      <c r="C144" s="127">
        <v>2370</v>
      </c>
      <c r="D144" s="127">
        <v>324</v>
      </c>
      <c r="E144" s="127">
        <v>796</v>
      </c>
      <c r="F144" s="127">
        <v>186</v>
      </c>
      <c r="G144" s="127">
        <v>277</v>
      </c>
      <c r="H144" s="127">
        <v>372</v>
      </c>
      <c r="I144" s="128">
        <v>311</v>
      </c>
      <c r="J144" s="1"/>
      <c r="K144" s="1"/>
      <c r="L144" s="1"/>
      <c r="M144" s="1"/>
    </row>
    <row r="145" spans="1:13" ht="24.95" customHeight="1" x14ac:dyDescent="0.25">
      <c r="A145" s="226" t="s">
        <v>19</v>
      </c>
      <c r="B145" s="127">
        <v>439</v>
      </c>
      <c r="C145" s="127">
        <v>2393</v>
      </c>
      <c r="D145" s="127">
        <v>931</v>
      </c>
      <c r="E145" s="127">
        <v>1901</v>
      </c>
      <c r="F145" s="127">
        <v>1011</v>
      </c>
      <c r="G145" s="127">
        <v>1821</v>
      </c>
      <c r="H145" s="127">
        <v>1586</v>
      </c>
      <c r="I145" s="128">
        <v>1246</v>
      </c>
      <c r="J145" s="1"/>
      <c r="K145" s="1"/>
      <c r="L145" s="1"/>
      <c r="M145" s="1"/>
    </row>
    <row r="146" spans="1:13" x14ac:dyDescent="0.25">
      <c r="A146" s="33"/>
      <c r="B146" s="1"/>
      <c r="C146" s="1"/>
      <c r="D146" s="1"/>
      <c r="E146" s="1"/>
      <c r="F146" s="1"/>
      <c r="G146" s="1"/>
      <c r="H146" s="1"/>
      <c r="I146" s="1"/>
      <c r="J146" s="1"/>
      <c r="K146" s="1"/>
      <c r="L146" s="1"/>
      <c r="M146" s="1"/>
    </row>
    <row r="147" spans="1:13" x14ac:dyDescent="0.25">
      <c r="A147" s="1"/>
      <c r="B147" s="1"/>
      <c r="C147" s="1"/>
      <c r="D147" s="1"/>
      <c r="E147" s="1"/>
      <c r="F147" s="1"/>
      <c r="G147" s="1"/>
      <c r="H147" s="1"/>
      <c r="I147" s="1"/>
      <c r="J147" s="1"/>
      <c r="K147" s="1"/>
      <c r="L147" s="1"/>
      <c r="M147" s="1"/>
    </row>
    <row r="148" spans="1:13" ht="27.75" customHeight="1" x14ac:dyDescent="0.25">
      <c r="A148" s="367" t="s">
        <v>12</v>
      </c>
      <c r="B148" s="368"/>
      <c r="C148" s="368"/>
      <c r="D148" s="368"/>
      <c r="E148" s="1"/>
      <c r="F148" s="1"/>
      <c r="G148" s="1"/>
      <c r="H148" s="1"/>
      <c r="I148" s="1"/>
      <c r="J148" s="1"/>
      <c r="K148" s="20"/>
      <c r="L148" s="1"/>
      <c r="M148" s="1"/>
    </row>
    <row r="149" spans="1:13" ht="24.95" customHeight="1" x14ac:dyDescent="0.25">
      <c r="A149" s="245" t="s">
        <v>28</v>
      </c>
      <c r="B149" s="244" t="s">
        <v>16</v>
      </c>
      <c r="C149" s="244" t="s">
        <v>17</v>
      </c>
      <c r="D149" s="244" t="s">
        <v>15</v>
      </c>
      <c r="E149" s="1"/>
      <c r="F149" s="1"/>
      <c r="G149" s="1"/>
      <c r="H149" s="1"/>
      <c r="I149" s="1"/>
      <c r="J149" s="1"/>
      <c r="K149" s="1"/>
      <c r="L149" s="1"/>
      <c r="M149" s="1"/>
    </row>
    <row r="150" spans="1:13" ht="24.95" customHeight="1" x14ac:dyDescent="0.25">
      <c r="A150" s="235" t="s">
        <v>13</v>
      </c>
      <c r="B150" s="230">
        <v>0.7310293012772352</v>
      </c>
      <c r="C150" s="230">
        <v>0.70925720620842569</v>
      </c>
      <c r="D150" s="230">
        <v>0.71850079744816586</v>
      </c>
      <c r="E150" s="1"/>
      <c r="F150" s="1"/>
      <c r="G150" s="1"/>
      <c r="H150" s="1"/>
      <c r="I150" s="1"/>
      <c r="J150" s="1"/>
      <c r="K150" s="1"/>
      <c r="L150" s="1"/>
      <c r="M150" s="1"/>
    </row>
    <row r="151" spans="1:13" ht="24.95" customHeight="1" x14ac:dyDescent="0.25">
      <c r="A151" s="235" t="s">
        <v>18</v>
      </c>
      <c r="B151" s="230">
        <v>0.8</v>
      </c>
      <c r="C151" s="230">
        <v>0.79</v>
      </c>
      <c r="D151" s="230">
        <v>0.79</v>
      </c>
      <c r="E151" s="1"/>
      <c r="F151" s="1"/>
      <c r="G151" s="1"/>
      <c r="H151" s="1"/>
      <c r="I151" s="1"/>
      <c r="J151" s="1"/>
      <c r="K151" s="1"/>
      <c r="L151" s="1"/>
      <c r="M151" s="1"/>
    </row>
    <row r="152" spans="1:13" ht="24.95" customHeight="1" x14ac:dyDescent="0.25">
      <c r="A152" s="235" t="s">
        <v>19</v>
      </c>
      <c r="B152" s="230">
        <v>0.75321401562893875</v>
      </c>
      <c r="C152" s="230">
        <v>0.75193587827740793</v>
      </c>
      <c r="D152" s="230">
        <v>0.75238347457627119</v>
      </c>
      <c r="E152" s="1"/>
      <c r="F152" s="1"/>
      <c r="G152" s="1"/>
      <c r="H152" s="1"/>
      <c r="I152" s="1"/>
      <c r="J152" s="1"/>
      <c r="K152" s="1"/>
      <c r="L152" s="1"/>
      <c r="M152" s="1"/>
    </row>
    <row r="153" spans="1:13" x14ac:dyDescent="0.25">
      <c r="A153" s="35"/>
      <c r="B153" s="1"/>
      <c r="C153" s="1"/>
      <c r="D153" s="1"/>
      <c r="E153" s="1"/>
      <c r="F153" s="1"/>
      <c r="G153" s="1"/>
      <c r="H153" s="1"/>
      <c r="I153" s="1"/>
      <c r="J153" s="1"/>
      <c r="K153" s="1"/>
      <c r="L153" s="1"/>
      <c r="M153" s="1"/>
    </row>
    <row r="154" spans="1:13" x14ac:dyDescent="0.25">
      <c r="A154" s="35"/>
      <c r="B154" s="1"/>
      <c r="C154" s="1"/>
      <c r="D154" s="1"/>
      <c r="E154" s="1"/>
      <c r="F154" s="1"/>
      <c r="G154" s="1"/>
      <c r="H154" s="1"/>
      <c r="I154" s="1"/>
      <c r="J154" s="1"/>
      <c r="K154" s="1"/>
      <c r="L154" s="1"/>
      <c r="M154" s="1"/>
    </row>
    <row r="155" spans="1:13" ht="24.95" customHeight="1" x14ac:dyDescent="0.25">
      <c r="A155" s="350" t="s">
        <v>334</v>
      </c>
      <c r="B155" s="351"/>
      <c r="C155" s="351"/>
      <c r="D155" s="351"/>
      <c r="E155" s="1"/>
      <c r="F155" s="1"/>
      <c r="G155" s="1"/>
      <c r="H155" s="1"/>
      <c r="I155" s="1"/>
      <c r="J155" s="1"/>
      <c r="K155" s="1"/>
      <c r="L155" s="1"/>
      <c r="M155" s="1"/>
    </row>
    <row r="156" spans="1:13" ht="26.25" customHeight="1" x14ac:dyDescent="0.25">
      <c r="A156" s="246" t="s">
        <v>125</v>
      </c>
      <c r="B156" s="36" t="s">
        <v>16</v>
      </c>
      <c r="C156" s="36" t="s">
        <v>17</v>
      </c>
      <c r="D156" s="36" t="s">
        <v>15</v>
      </c>
      <c r="E156" s="1"/>
      <c r="F156" s="1"/>
      <c r="G156" s="1"/>
      <c r="H156" s="1"/>
      <c r="I156" s="1"/>
      <c r="J156" s="1"/>
      <c r="K156" s="1"/>
      <c r="L156" s="1"/>
      <c r="M156" s="1"/>
    </row>
    <row r="157" spans="1:13" ht="24.95" customHeight="1" x14ac:dyDescent="0.25">
      <c r="A157" s="235" t="s">
        <v>34</v>
      </c>
      <c r="B157" s="230">
        <v>0.58855961405926949</v>
      </c>
      <c r="C157" s="230">
        <v>0.68535620052770452</v>
      </c>
      <c r="D157" s="230">
        <v>0.66194365727621274</v>
      </c>
      <c r="E157" s="1"/>
      <c r="F157" s="1"/>
      <c r="G157" s="1"/>
      <c r="H157" s="1"/>
      <c r="I157" s="1"/>
      <c r="J157" s="1"/>
      <c r="K157" s="1"/>
      <c r="L157" s="1"/>
      <c r="M157" s="1"/>
    </row>
    <row r="158" spans="1:13" ht="24.95" customHeight="1" x14ac:dyDescent="0.25">
      <c r="A158" s="235" t="s">
        <v>35</v>
      </c>
      <c r="B158" s="230">
        <v>0.83776595744680848</v>
      </c>
      <c r="C158" s="230">
        <v>0.85682409817776128</v>
      </c>
      <c r="D158" s="230">
        <v>0.84812942366026289</v>
      </c>
      <c r="E158" s="1"/>
      <c r="F158" s="1"/>
      <c r="G158" s="1"/>
      <c r="H158" s="1"/>
      <c r="I158" s="1"/>
      <c r="J158" s="1"/>
      <c r="K158" s="1"/>
      <c r="L158" s="1"/>
      <c r="M158" s="1"/>
    </row>
    <row r="159" spans="1:13" ht="24.95" customHeight="1" x14ac:dyDescent="0.25">
      <c r="A159" s="235" t="s">
        <v>36</v>
      </c>
      <c r="B159" s="230">
        <v>0.95</v>
      </c>
      <c r="C159" s="230">
        <v>0.92436974789915971</v>
      </c>
      <c r="D159" s="230">
        <v>0.94100294985250732</v>
      </c>
      <c r="E159" s="1"/>
      <c r="F159" s="1"/>
      <c r="G159" s="1"/>
      <c r="H159" s="1"/>
      <c r="I159" s="1"/>
      <c r="J159" s="1"/>
      <c r="K159" s="1"/>
      <c r="L159" s="1"/>
      <c r="M159" s="1"/>
    </row>
    <row r="160" spans="1:13" ht="24.95" customHeight="1" x14ac:dyDescent="0.25">
      <c r="A160" s="235" t="s">
        <v>37</v>
      </c>
      <c r="B160" s="230">
        <v>0.875</v>
      </c>
      <c r="C160" s="230">
        <v>0.8</v>
      </c>
      <c r="D160" s="230">
        <v>0.8666666666666667</v>
      </c>
      <c r="E160" s="1"/>
      <c r="F160" s="1"/>
      <c r="G160" s="1"/>
      <c r="H160" s="1"/>
      <c r="I160" s="1"/>
      <c r="J160" s="1"/>
      <c r="K160" s="1"/>
      <c r="L160" s="1"/>
      <c r="M160" s="1"/>
    </row>
    <row r="161" spans="1:13" ht="24.95" customHeight="1" x14ac:dyDescent="0.25">
      <c r="A161" s="235" t="s">
        <v>15</v>
      </c>
      <c r="B161" s="230">
        <v>0.75321401562893875</v>
      </c>
      <c r="C161" s="230">
        <v>0.75193587827740793</v>
      </c>
      <c r="D161" s="230">
        <v>0.75238347457627119</v>
      </c>
      <c r="E161" s="1"/>
      <c r="F161" s="1"/>
      <c r="G161" s="1"/>
      <c r="H161" s="1"/>
      <c r="I161" s="1"/>
      <c r="J161" s="1"/>
      <c r="K161" s="1"/>
      <c r="L161" s="1"/>
      <c r="M161" s="1"/>
    </row>
    <row r="162" spans="1:13" x14ac:dyDescent="0.25">
      <c r="A162" s="1"/>
      <c r="B162" s="1"/>
      <c r="C162" s="1"/>
      <c r="D162" s="1"/>
      <c r="E162" s="1"/>
      <c r="F162" s="1"/>
      <c r="G162" s="1"/>
      <c r="H162" s="1"/>
      <c r="I162" s="1"/>
      <c r="J162" s="1"/>
      <c r="K162" s="1"/>
      <c r="L162" s="1"/>
      <c r="M162" s="1"/>
    </row>
    <row r="163" spans="1:13" x14ac:dyDescent="0.25">
      <c r="A163" s="1"/>
      <c r="B163" s="1"/>
      <c r="C163" s="1"/>
      <c r="D163" s="1"/>
      <c r="E163" s="1"/>
      <c r="F163" s="1"/>
      <c r="G163" s="1"/>
      <c r="H163" s="1"/>
      <c r="I163" s="1"/>
      <c r="J163" s="1"/>
      <c r="K163" s="1"/>
      <c r="L163" s="1"/>
      <c r="M163" s="1"/>
    </row>
    <row r="164" spans="1:13" ht="24.95" customHeight="1" x14ac:dyDescent="0.25">
      <c r="A164" s="350" t="s">
        <v>334</v>
      </c>
      <c r="B164" s="351"/>
      <c r="C164" s="351"/>
      <c r="D164" s="351"/>
      <c r="E164" s="1"/>
      <c r="F164" s="1"/>
      <c r="G164" s="1"/>
      <c r="H164" s="1"/>
      <c r="I164" s="1"/>
      <c r="J164" s="1"/>
      <c r="K164" s="1"/>
      <c r="L164" s="1"/>
      <c r="M164" s="1"/>
    </row>
    <row r="165" spans="1:13" ht="24.95" customHeight="1" x14ac:dyDescent="0.25">
      <c r="A165" s="246" t="s">
        <v>126</v>
      </c>
      <c r="B165" s="36" t="s">
        <v>16</v>
      </c>
      <c r="C165" s="36" t="s">
        <v>17</v>
      </c>
      <c r="D165" s="36" t="s">
        <v>15</v>
      </c>
      <c r="E165" s="1"/>
      <c r="F165" s="1"/>
      <c r="G165" s="1"/>
      <c r="H165" s="1"/>
      <c r="I165" s="1"/>
      <c r="J165" s="1"/>
      <c r="K165" s="1"/>
      <c r="L165" s="1"/>
      <c r="M165" s="1"/>
    </row>
    <row r="166" spans="1:13" ht="24.95" customHeight="1" x14ac:dyDescent="0.25">
      <c r="A166" s="235" t="s">
        <v>127</v>
      </c>
      <c r="B166" s="230">
        <v>0.71526195899772205</v>
      </c>
      <c r="C166" s="230">
        <v>0.75470121186794814</v>
      </c>
      <c r="D166" s="230">
        <v>0.74858757062146897</v>
      </c>
      <c r="E166" s="1"/>
      <c r="F166" s="1"/>
      <c r="G166" s="1"/>
      <c r="H166" s="1"/>
      <c r="I166" s="1"/>
      <c r="J166" s="1"/>
      <c r="K166" s="1"/>
      <c r="L166" s="1"/>
      <c r="M166" s="1"/>
    </row>
    <row r="167" spans="1:13" ht="24.95" customHeight="1" x14ac:dyDescent="0.25">
      <c r="A167" s="235" t="s">
        <v>39</v>
      </c>
      <c r="B167" s="230">
        <v>0.5853920515574651</v>
      </c>
      <c r="C167" s="230">
        <v>0.63545502367175166</v>
      </c>
      <c r="D167" s="230">
        <v>0.61899717514124297</v>
      </c>
      <c r="E167" s="1"/>
      <c r="F167" s="1"/>
      <c r="G167" s="1"/>
      <c r="H167" s="1"/>
      <c r="I167" s="1"/>
      <c r="J167" s="1"/>
      <c r="K167" s="1"/>
      <c r="L167" s="1"/>
      <c r="M167" s="1"/>
    </row>
    <row r="168" spans="1:13" ht="24.95" customHeight="1" x14ac:dyDescent="0.25">
      <c r="A168" s="235" t="s">
        <v>40</v>
      </c>
      <c r="B168" s="230">
        <v>0.71909000989119687</v>
      </c>
      <c r="C168" s="230">
        <v>0.75782537067545308</v>
      </c>
      <c r="D168" s="230">
        <v>0.74399717514124297</v>
      </c>
      <c r="E168" s="1"/>
      <c r="F168" s="1"/>
      <c r="G168" s="1"/>
      <c r="H168" s="1"/>
      <c r="I168" s="1"/>
      <c r="J168" s="1"/>
      <c r="K168" s="1"/>
      <c r="L168" s="1"/>
      <c r="M168" s="1"/>
    </row>
    <row r="169" spans="1:13" ht="24.95" customHeight="1" x14ac:dyDescent="0.25">
      <c r="A169" s="235" t="s">
        <v>41</v>
      </c>
      <c r="B169" s="230">
        <v>0.88398486759142492</v>
      </c>
      <c r="C169" s="230">
        <v>0.9157303370786517</v>
      </c>
      <c r="D169" s="230">
        <v>0.89795197740112997</v>
      </c>
      <c r="E169" s="1"/>
      <c r="F169" s="1"/>
      <c r="G169" s="1"/>
      <c r="H169" s="1"/>
      <c r="I169" s="1"/>
      <c r="J169" s="1"/>
      <c r="K169" s="1"/>
      <c r="L169" s="1"/>
      <c r="M169" s="1"/>
    </row>
    <row r="170" spans="1:13" ht="24.95" customHeight="1" x14ac:dyDescent="0.25">
      <c r="A170" s="235" t="s">
        <v>15</v>
      </c>
      <c r="B170" s="230">
        <v>0.75321401562893875</v>
      </c>
      <c r="C170" s="230">
        <v>0.75193587827740793</v>
      </c>
      <c r="D170" s="230">
        <v>0.75238347457627119</v>
      </c>
      <c r="E170" s="1"/>
      <c r="F170" s="1"/>
      <c r="G170" s="1"/>
      <c r="H170" s="1"/>
      <c r="I170" s="1"/>
      <c r="J170" s="1"/>
      <c r="K170" s="1"/>
      <c r="L170" s="1"/>
      <c r="M170" s="1"/>
    </row>
    <row r="171" spans="1:13" x14ac:dyDescent="0.25">
      <c r="A171" s="1"/>
      <c r="B171" s="1"/>
      <c r="C171" s="1"/>
      <c r="D171" s="1"/>
      <c r="E171" s="1"/>
      <c r="F171" s="1"/>
      <c r="G171" s="1"/>
      <c r="H171" s="1"/>
      <c r="I171" s="1"/>
      <c r="J171" s="1"/>
      <c r="K171" s="1"/>
      <c r="L171" s="1"/>
      <c r="M171" s="1"/>
    </row>
    <row r="172" spans="1:13" x14ac:dyDescent="0.25">
      <c r="A172" s="1"/>
      <c r="B172" s="1"/>
      <c r="C172" s="1"/>
      <c r="D172" s="1"/>
      <c r="E172" s="1"/>
      <c r="F172" s="1"/>
      <c r="G172" s="1"/>
      <c r="H172" s="1"/>
      <c r="I172" s="1"/>
      <c r="J172" s="1"/>
      <c r="K172" s="1"/>
      <c r="L172" s="1"/>
      <c r="M172" s="1"/>
    </row>
    <row r="173" spans="1:13" x14ac:dyDescent="0.25">
      <c r="A173" s="375" t="s">
        <v>310</v>
      </c>
      <c r="B173" s="376"/>
      <c r="C173" s="376"/>
      <c r="D173" s="376"/>
      <c r="E173" s="376"/>
      <c r="F173" s="376"/>
      <c r="G173" s="376"/>
      <c r="H173" s="1"/>
      <c r="I173" s="1"/>
      <c r="J173" s="1"/>
      <c r="K173" s="1"/>
      <c r="L173" s="1"/>
      <c r="M173" s="1"/>
    </row>
    <row r="174" spans="1:13" ht="24.95" customHeight="1" x14ac:dyDescent="0.25">
      <c r="A174" s="350" t="s">
        <v>333</v>
      </c>
      <c r="B174" s="351"/>
      <c r="C174" s="351"/>
      <c r="D174" s="351"/>
      <c r="E174" s="351"/>
      <c r="F174" s="351"/>
      <c r="G174" s="351"/>
      <c r="H174" s="1"/>
      <c r="I174" s="1"/>
      <c r="J174" s="1"/>
      <c r="K174" s="1"/>
      <c r="L174" s="1"/>
      <c r="M174" s="1"/>
    </row>
    <row r="175" spans="1:13" ht="24.95" customHeight="1" x14ac:dyDescent="0.25">
      <c r="A175" s="406" t="s">
        <v>28</v>
      </c>
      <c r="B175" s="366" t="s">
        <v>42</v>
      </c>
      <c r="C175" s="366"/>
      <c r="D175" s="366" t="s">
        <v>43</v>
      </c>
      <c r="E175" s="366"/>
      <c r="F175" s="366" t="s">
        <v>128</v>
      </c>
      <c r="G175" s="366"/>
      <c r="H175" s="1"/>
      <c r="I175" s="1"/>
      <c r="J175" s="1"/>
      <c r="K175" s="1"/>
      <c r="L175" s="1"/>
      <c r="M175" s="1"/>
    </row>
    <row r="176" spans="1:13" ht="23.25" customHeight="1" x14ac:dyDescent="0.25">
      <c r="A176" s="407"/>
      <c r="B176" s="247" t="s">
        <v>44</v>
      </c>
      <c r="C176" s="247" t="s">
        <v>45</v>
      </c>
      <c r="D176" s="247" t="s">
        <v>44</v>
      </c>
      <c r="E176" s="247" t="s">
        <v>45</v>
      </c>
      <c r="F176" s="247" t="s">
        <v>44</v>
      </c>
      <c r="G176" s="247" t="s">
        <v>45</v>
      </c>
      <c r="H176" s="1"/>
      <c r="I176" s="1"/>
      <c r="J176" s="1"/>
      <c r="K176" s="1"/>
      <c r="L176" s="1"/>
      <c r="M176" s="1"/>
    </row>
    <row r="177" spans="1:13" ht="24.95" customHeight="1" x14ac:dyDescent="0.25">
      <c r="A177" s="235" t="s">
        <v>13</v>
      </c>
      <c r="B177" s="230">
        <v>0.2077085011623076</v>
      </c>
      <c r="C177" s="230">
        <v>9.5022624434389136E-2</v>
      </c>
      <c r="D177" s="230">
        <v>0.5986499153018644</v>
      </c>
      <c r="E177" s="230">
        <v>0.20917358639778569</v>
      </c>
      <c r="F177" s="230">
        <v>0.25482025726967295</v>
      </c>
      <c r="G177" s="230">
        <v>0.10925314329859884</v>
      </c>
      <c r="H177" s="1"/>
      <c r="I177" s="1"/>
      <c r="J177" s="1"/>
      <c r="K177" s="1"/>
      <c r="L177" s="1"/>
      <c r="M177" s="1"/>
    </row>
    <row r="178" spans="1:13" ht="24.95" customHeight="1" x14ac:dyDescent="0.25">
      <c r="A178" s="235" t="s">
        <v>18</v>
      </c>
      <c r="B178" s="230">
        <v>0.45</v>
      </c>
      <c r="C178" s="230">
        <v>0.38</v>
      </c>
      <c r="D178" s="230">
        <v>0.71</v>
      </c>
      <c r="E178" s="230">
        <v>0.28999999999999998</v>
      </c>
      <c r="F178" s="230">
        <v>0.49</v>
      </c>
      <c r="G178" s="230">
        <v>0.38</v>
      </c>
      <c r="H178" s="1"/>
      <c r="I178" s="1"/>
      <c r="J178" s="1"/>
      <c r="K178" s="1"/>
      <c r="L178" s="1"/>
      <c r="M178" s="1"/>
    </row>
    <row r="179" spans="1:13" ht="24.95" customHeight="1" x14ac:dyDescent="0.25">
      <c r="A179" s="235" t="s">
        <v>19</v>
      </c>
      <c r="B179" s="230">
        <v>0.34465247465845439</v>
      </c>
      <c r="C179" s="230">
        <v>0.21116653118942605</v>
      </c>
      <c r="D179" s="230">
        <v>0.6524138673794394</v>
      </c>
      <c r="E179" s="230">
        <v>0.21892942027155035</v>
      </c>
      <c r="F179" s="230">
        <v>0.38535616086458591</v>
      </c>
      <c r="G179" s="230">
        <v>0.22331330248716827</v>
      </c>
      <c r="H179" s="1"/>
      <c r="I179" s="1"/>
      <c r="J179" s="1"/>
      <c r="K179" s="1"/>
      <c r="L179" s="1"/>
      <c r="M179" s="1"/>
    </row>
    <row r="180" spans="1:13" x14ac:dyDescent="0.25">
      <c r="A180" s="1"/>
      <c r="B180" s="1"/>
      <c r="C180" s="1"/>
      <c r="D180" s="1"/>
      <c r="E180" s="1"/>
      <c r="F180" s="1"/>
      <c r="G180" s="1"/>
      <c r="H180" s="1"/>
      <c r="I180" s="1"/>
      <c r="J180" s="1"/>
      <c r="K180" s="1"/>
      <c r="L180" s="1"/>
      <c r="M180" s="1"/>
    </row>
    <row r="181" spans="1:13" x14ac:dyDescent="0.25">
      <c r="A181" s="1"/>
      <c r="B181" s="1"/>
      <c r="C181" s="1"/>
      <c r="D181" s="1"/>
      <c r="E181" s="1"/>
      <c r="F181" s="1"/>
      <c r="G181" s="1"/>
      <c r="H181" s="1"/>
      <c r="I181" s="1"/>
      <c r="J181" s="1"/>
      <c r="K181" s="1"/>
      <c r="L181" s="1"/>
      <c r="M181" s="1"/>
    </row>
    <row r="182" spans="1:13" ht="24.95" customHeight="1" x14ac:dyDescent="0.25">
      <c r="A182" s="350" t="s">
        <v>333</v>
      </c>
      <c r="B182" s="351"/>
      <c r="C182" s="351"/>
      <c r="D182" s="351"/>
      <c r="E182" s="351"/>
      <c r="F182" s="351"/>
      <c r="G182" s="351"/>
      <c r="H182" s="1"/>
      <c r="I182" s="1"/>
      <c r="J182" s="1"/>
      <c r="K182" s="1"/>
      <c r="L182" s="1"/>
      <c r="M182" s="1"/>
    </row>
    <row r="183" spans="1:13" ht="24.95" customHeight="1" x14ac:dyDescent="0.25">
      <c r="A183" s="366" t="s">
        <v>91</v>
      </c>
      <c r="B183" s="366" t="s">
        <v>42</v>
      </c>
      <c r="C183" s="366"/>
      <c r="D183" s="366" t="s">
        <v>43</v>
      </c>
      <c r="E183" s="366"/>
      <c r="F183" s="366" t="s">
        <v>128</v>
      </c>
      <c r="G183" s="366"/>
      <c r="H183" s="1"/>
      <c r="I183" s="1"/>
      <c r="J183" s="1"/>
      <c r="K183" s="1"/>
      <c r="L183" s="1"/>
      <c r="M183" s="1"/>
    </row>
    <row r="184" spans="1:13" ht="24.95" customHeight="1" x14ac:dyDescent="0.25">
      <c r="A184" s="369"/>
      <c r="B184" s="248" t="s">
        <v>44</v>
      </c>
      <c r="C184" s="248" t="s">
        <v>45</v>
      </c>
      <c r="D184" s="248" t="s">
        <v>44</v>
      </c>
      <c r="E184" s="248" t="s">
        <v>45</v>
      </c>
      <c r="F184" s="248" t="s">
        <v>44</v>
      </c>
      <c r="G184" s="248" t="s">
        <v>45</v>
      </c>
      <c r="H184" s="1"/>
      <c r="I184" s="1"/>
      <c r="J184" s="1"/>
      <c r="K184" s="1"/>
      <c r="L184" s="1"/>
      <c r="M184" s="1"/>
    </row>
    <row r="185" spans="1:13" ht="24.95" customHeight="1" x14ac:dyDescent="0.25">
      <c r="A185" s="235" t="s">
        <v>34</v>
      </c>
      <c r="B185" s="230">
        <v>0.18343716027276791</v>
      </c>
      <c r="C185" s="230">
        <v>0.26630904920317172</v>
      </c>
      <c r="D185" s="230">
        <v>-7.0463535336760363E-2</v>
      </c>
      <c r="E185" s="230">
        <v>-1.0831149690924065</v>
      </c>
      <c r="F185" s="230">
        <v>0.17342037100582652</v>
      </c>
      <c r="G185" s="230">
        <v>0.23198140024440125</v>
      </c>
      <c r="H185" s="1"/>
      <c r="I185" s="1"/>
      <c r="J185" s="1"/>
      <c r="K185" s="1"/>
      <c r="L185" s="1"/>
      <c r="M185" s="1"/>
    </row>
    <row r="186" spans="1:13" ht="24.95" customHeight="1" x14ac:dyDescent="0.25">
      <c r="A186" s="235" t="s">
        <v>35</v>
      </c>
      <c r="B186" s="230">
        <v>0.15012715822431957</v>
      </c>
      <c r="C186" s="230">
        <v>0.12494710791407834</v>
      </c>
      <c r="D186" s="230">
        <v>0.19238273472483908</v>
      </c>
      <c r="E186" s="230">
        <v>0.21948114586840825</v>
      </c>
      <c r="F186" s="230">
        <v>0.15342809065383703</v>
      </c>
      <c r="G186" s="230">
        <v>0.12768546894701335</v>
      </c>
      <c r="H186" s="1"/>
      <c r="I186" s="1"/>
      <c r="J186" s="1"/>
      <c r="K186" s="1"/>
      <c r="L186" s="1"/>
      <c r="M186" s="1"/>
    </row>
    <row r="187" spans="1:13" ht="24.95" customHeight="1" x14ac:dyDescent="0.25">
      <c r="A187" s="235" t="s">
        <v>36</v>
      </c>
      <c r="B187" s="230">
        <v>0.10774293298077051</v>
      </c>
      <c r="C187" s="230">
        <v>0.12014923076923077</v>
      </c>
      <c r="D187" s="230">
        <v>0.21095490722656174</v>
      </c>
      <c r="E187" s="230">
        <v>6.25E-2</v>
      </c>
      <c r="F187" s="230">
        <v>0.13169888046210232</v>
      </c>
      <c r="G187" s="230">
        <v>0.1338400148126333</v>
      </c>
      <c r="H187" s="1"/>
      <c r="I187" s="1"/>
      <c r="J187" s="1"/>
      <c r="K187" s="1"/>
      <c r="L187" s="1"/>
      <c r="M187" s="1"/>
    </row>
    <row r="188" spans="1:13" ht="24.95" customHeight="1" x14ac:dyDescent="0.25">
      <c r="A188" s="235" t="s">
        <v>37</v>
      </c>
      <c r="B188" s="230">
        <v>6.3585963731128181E-2</v>
      </c>
      <c r="C188" s="230">
        <v>4.2481097168657035E-2</v>
      </c>
      <c r="D188" s="230">
        <v>0.26092298098471739</v>
      </c>
      <c r="E188" s="230">
        <v>0.25830439078326889</v>
      </c>
      <c r="F188" s="230">
        <v>0.16484534501724293</v>
      </c>
      <c r="G188" s="230">
        <v>-4.3026084039251865E-2</v>
      </c>
      <c r="H188" s="1"/>
      <c r="I188" s="1"/>
      <c r="J188" s="1"/>
      <c r="K188" s="1"/>
      <c r="L188" s="1"/>
      <c r="M188" s="1"/>
    </row>
    <row r="189" spans="1:13" ht="24.95" customHeight="1" x14ac:dyDescent="0.25">
      <c r="A189" s="235" t="s">
        <v>15</v>
      </c>
      <c r="B189" s="230">
        <v>0.34465247465845439</v>
      </c>
      <c r="C189" s="230">
        <v>0.21116653118942605</v>
      </c>
      <c r="D189" s="230">
        <v>0.6524138673794394</v>
      </c>
      <c r="E189" s="230">
        <v>0.21892942027155035</v>
      </c>
      <c r="F189" s="230">
        <v>0.38535616086458591</v>
      </c>
      <c r="G189" s="230">
        <v>0.22331330248716827</v>
      </c>
      <c r="H189" s="1"/>
      <c r="I189" s="1"/>
      <c r="J189" s="1"/>
      <c r="K189" s="1"/>
      <c r="L189" s="1"/>
      <c r="M189" s="1"/>
    </row>
    <row r="190" spans="1:13" x14ac:dyDescent="0.25">
      <c r="A190" s="298"/>
      <c r="B190" s="299"/>
      <c r="C190" s="299"/>
      <c r="D190" s="299"/>
      <c r="E190" s="299"/>
      <c r="F190" s="299"/>
      <c r="G190" s="299"/>
      <c r="H190" s="1"/>
      <c r="I190" s="1"/>
      <c r="J190" s="1"/>
      <c r="K190" s="1"/>
      <c r="L190" s="1"/>
      <c r="M190" s="1"/>
    </row>
    <row r="191" spans="1:13" x14ac:dyDescent="0.25">
      <c r="A191" s="1"/>
      <c r="B191" s="1"/>
      <c r="C191" s="1"/>
      <c r="D191" s="1"/>
      <c r="E191" s="1"/>
      <c r="F191" s="1"/>
      <c r="G191" s="1"/>
      <c r="H191" s="1"/>
      <c r="I191" s="1"/>
      <c r="J191" s="1"/>
      <c r="K191" s="1"/>
      <c r="L191" s="1"/>
      <c r="M191" s="1"/>
    </row>
    <row r="192" spans="1:13" ht="24.95" customHeight="1" x14ac:dyDescent="0.25">
      <c r="A192" s="350" t="s">
        <v>333</v>
      </c>
      <c r="B192" s="351"/>
      <c r="C192" s="351"/>
      <c r="D192" s="351"/>
      <c r="E192" s="351"/>
      <c r="F192" s="351"/>
      <c r="G192" s="351"/>
      <c r="H192" s="1"/>
      <c r="I192" s="1"/>
      <c r="J192" s="1"/>
      <c r="K192" s="1"/>
      <c r="L192" s="1"/>
      <c r="M192" s="1"/>
    </row>
    <row r="193" spans="1:13" ht="24.95" customHeight="1" x14ac:dyDescent="0.25">
      <c r="A193" s="366" t="s">
        <v>126</v>
      </c>
      <c r="B193" s="366" t="s">
        <v>42</v>
      </c>
      <c r="C193" s="366"/>
      <c r="D193" s="366" t="s">
        <v>43</v>
      </c>
      <c r="E193" s="366"/>
      <c r="F193" s="366" t="s">
        <v>128</v>
      </c>
      <c r="G193" s="366"/>
      <c r="H193" s="1"/>
      <c r="I193" s="1"/>
      <c r="J193" s="1"/>
      <c r="K193" s="1"/>
      <c r="L193" s="1"/>
      <c r="M193" s="1"/>
    </row>
    <row r="194" spans="1:13" ht="24.95" customHeight="1" x14ac:dyDescent="0.25">
      <c r="A194" s="369"/>
      <c r="B194" s="247" t="s">
        <v>44</v>
      </c>
      <c r="C194" s="247" t="s">
        <v>45</v>
      </c>
      <c r="D194" s="247" t="s">
        <v>44</v>
      </c>
      <c r="E194" s="247" t="s">
        <v>45</v>
      </c>
      <c r="F194" s="247" t="s">
        <v>44</v>
      </c>
      <c r="G194" s="247" t="s">
        <v>45</v>
      </c>
      <c r="H194" s="1"/>
      <c r="I194" s="1"/>
      <c r="J194" s="1"/>
      <c r="K194" s="1"/>
      <c r="L194" s="1"/>
      <c r="M194" s="1"/>
    </row>
    <row r="195" spans="1:13" ht="24.95" customHeight="1" x14ac:dyDescent="0.25">
      <c r="A195" s="235" t="s">
        <v>127</v>
      </c>
      <c r="B195" s="230">
        <v>0.18343716027276791</v>
      </c>
      <c r="C195" s="230">
        <v>9.3751563278553426E-2</v>
      </c>
      <c r="D195" s="230">
        <v>-0.27526188940642371</v>
      </c>
      <c r="E195" s="230">
        <v>-0.51814315696454216</v>
      </c>
      <c r="F195" s="230">
        <v>4.9063203051154053E-2</v>
      </c>
      <c r="G195" s="230">
        <v>6.3167452226264312E-2</v>
      </c>
      <c r="H195" s="1"/>
      <c r="I195" s="37"/>
      <c r="J195" s="1"/>
      <c r="K195" s="1"/>
      <c r="L195" s="1"/>
      <c r="M195" s="1"/>
    </row>
    <row r="196" spans="1:13" ht="24.95" customHeight="1" x14ac:dyDescent="0.25">
      <c r="A196" s="235" t="s">
        <v>39</v>
      </c>
      <c r="B196" s="230">
        <v>0.15012715822431957</v>
      </c>
      <c r="C196" s="230">
        <v>5.212168612394188E-3</v>
      </c>
      <c r="D196" s="230">
        <v>-0.17905369848287975</v>
      </c>
      <c r="E196" s="230">
        <v>-0.7371428571428571</v>
      </c>
      <c r="F196" s="230">
        <v>8.6581969394490706E-3</v>
      </c>
      <c r="G196" s="230">
        <v>-3.75038387709278E-4</v>
      </c>
      <c r="H196" s="1"/>
      <c r="I196" s="37"/>
      <c r="J196" s="1"/>
      <c r="K196" s="1"/>
      <c r="L196" s="1"/>
      <c r="M196" s="1"/>
    </row>
    <row r="197" spans="1:13" ht="24.95" customHeight="1" x14ac:dyDescent="0.25">
      <c r="A197" s="235" t="s">
        <v>40</v>
      </c>
      <c r="B197" s="230">
        <v>0.10774293298077051</v>
      </c>
      <c r="C197" s="230">
        <v>1.1573822257303369E-2</v>
      </c>
      <c r="D197" s="230">
        <v>1.1392912801268909E-2</v>
      </c>
      <c r="E197" s="230">
        <v>0</v>
      </c>
      <c r="F197" s="230">
        <v>1.1691144799288723E-2</v>
      </c>
      <c r="G197" s="230">
        <v>1.3834346468384592E-2</v>
      </c>
      <c r="H197" s="1"/>
      <c r="I197" s="1"/>
      <c r="J197" s="1"/>
      <c r="K197" s="1"/>
      <c r="L197" s="1"/>
      <c r="M197" s="1"/>
    </row>
    <row r="198" spans="1:13" ht="24.95" customHeight="1" x14ac:dyDescent="0.25">
      <c r="A198" s="235" t="s">
        <v>41</v>
      </c>
      <c r="B198" s="230">
        <v>6.3585963731128181E-2</v>
      </c>
      <c r="C198" s="230">
        <v>7.3622668127933055E-2</v>
      </c>
      <c r="D198" s="230">
        <v>0.51133048458331221</v>
      </c>
      <c r="E198" s="230">
        <v>5.3085896086817227E-2</v>
      </c>
      <c r="F198" s="230">
        <v>0.2323505044536251</v>
      </c>
      <c r="G198" s="230">
        <v>0.11615932289585527</v>
      </c>
      <c r="H198" s="1"/>
      <c r="I198" s="1"/>
      <c r="J198" s="1"/>
      <c r="K198" s="1"/>
      <c r="L198" s="1"/>
      <c r="M198" s="1"/>
    </row>
    <row r="199" spans="1:13" ht="24.95" customHeight="1" x14ac:dyDescent="0.25">
      <c r="A199" s="235" t="s">
        <v>15</v>
      </c>
      <c r="B199" s="230">
        <v>0.34465247465845439</v>
      </c>
      <c r="C199" s="230">
        <v>0.21116653118942605</v>
      </c>
      <c r="D199" s="230">
        <v>0.6524138673794394</v>
      </c>
      <c r="E199" s="230">
        <v>0.21892942027155035</v>
      </c>
      <c r="F199" s="230">
        <v>0.38535616086458591</v>
      </c>
      <c r="G199" s="230">
        <v>0.22331330248716827</v>
      </c>
      <c r="H199" s="1"/>
      <c r="I199" s="1"/>
      <c r="J199" s="1"/>
      <c r="K199" s="1"/>
      <c r="L199" s="1"/>
      <c r="M199" s="1"/>
    </row>
    <row r="200" spans="1:13" x14ac:dyDescent="0.25">
      <c r="H200" s="1"/>
    </row>
    <row r="202" spans="1:13" x14ac:dyDescent="0.25">
      <c r="A202" s="375" t="s">
        <v>309</v>
      </c>
      <c r="B202" s="376"/>
      <c r="C202" s="376"/>
    </row>
    <row r="203" spans="1:13" ht="32.25" customHeight="1" x14ac:dyDescent="0.25">
      <c r="A203" s="351" t="s">
        <v>11</v>
      </c>
      <c r="B203" s="351"/>
      <c r="C203" s="351"/>
    </row>
    <row r="204" spans="1:13" ht="69" customHeight="1" x14ac:dyDescent="0.25">
      <c r="A204" s="253" t="s">
        <v>279</v>
      </c>
      <c r="B204" s="253" t="s">
        <v>135</v>
      </c>
      <c r="C204" s="38" t="s">
        <v>136</v>
      </c>
      <c r="G204" s="39"/>
    </row>
    <row r="205" spans="1:13" ht="31.5" customHeight="1" x14ac:dyDescent="0.25">
      <c r="A205" s="249" t="s">
        <v>137</v>
      </c>
      <c r="B205" s="250" t="s">
        <v>138</v>
      </c>
      <c r="C205" s="254">
        <v>0.93799999999999994</v>
      </c>
    </row>
    <row r="206" spans="1:13" ht="30" x14ac:dyDescent="0.25">
      <c r="A206" s="403" t="s">
        <v>139</v>
      </c>
      <c r="B206" s="251" t="s">
        <v>352</v>
      </c>
      <c r="C206" s="404" t="s">
        <v>353</v>
      </c>
    </row>
    <row r="207" spans="1:13" ht="30" customHeight="1" x14ac:dyDescent="0.25">
      <c r="A207" s="403"/>
      <c r="B207" s="232" t="s">
        <v>354</v>
      </c>
      <c r="C207" s="405"/>
    </row>
    <row r="208" spans="1:13" ht="29.25" customHeight="1" x14ac:dyDescent="0.25">
      <c r="A208" s="401" t="s">
        <v>14</v>
      </c>
      <c r="B208" s="232" t="s">
        <v>355</v>
      </c>
      <c r="C208" s="232" t="s">
        <v>356</v>
      </c>
    </row>
    <row r="209" spans="1:3" ht="28.5" customHeight="1" x14ac:dyDescent="0.25">
      <c r="A209" s="402"/>
      <c r="B209" s="252" t="s">
        <v>357</v>
      </c>
      <c r="C209" s="252" t="s">
        <v>358</v>
      </c>
    </row>
    <row r="210" spans="1:3" x14ac:dyDescent="0.25">
      <c r="A210" s="40"/>
    </row>
    <row r="211" spans="1:3" x14ac:dyDescent="0.25">
      <c r="A211" s="40"/>
    </row>
    <row r="212" spans="1:3" ht="26.25" customHeight="1" x14ac:dyDescent="0.25">
      <c r="A212" s="350" t="s">
        <v>311</v>
      </c>
      <c r="B212" s="351"/>
      <c r="C212" s="351"/>
    </row>
    <row r="213" spans="1:3" ht="31.5" customHeight="1" x14ac:dyDescent="0.25">
      <c r="A213" s="257" t="s">
        <v>13</v>
      </c>
      <c r="B213" s="255" t="s">
        <v>17</v>
      </c>
      <c r="C213" s="256" t="s">
        <v>16</v>
      </c>
    </row>
    <row r="214" spans="1:3" ht="19.5" customHeight="1" x14ac:dyDescent="0.25">
      <c r="A214" s="235" t="s">
        <v>312</v>
      </c>
      <c r="B214" s="258">
        <v>0.45287356321839078</v>
      </c>
      <c r="C214" s="259">
        <v>0.54712643678160922</v>
      </c>
    </row>
    <row r="215" spans="1:3" ht="26.25" customHeight="1" x14ac:dyDescent="0.25">
      <c r="A215" s="235" t="s">
        <v>313</v>
      </c>
      <c r="B215" s="260">
        <v>0.125</v>
      </c>
      <c r="C215" s="261">
        <v>0.875</v>
      </c>
    </row>
    <row r="216" spans="1:3" ht="21.75" customHeight="1" x14ac:dyDescent="0.25">
      <c r="A216" s="235" t="s">
        <v>314</v>
      </c>
      <c r="B216" s="260">
        <v>0.3347457627118644</v>
      </c>
      <c r="C216" s="261">
        <v>0.6652542372881356</v>
      </c>
    </row>
    <row r="217" spans="1:3" ht="22.5" customHeight="1" x14ac:dyDescent="0.25">
      <c r="A217" s="235" t="s">
        <v>315</v>
      </c>
      <c r="B217" s="260">
        <v>0.48708133971291867</v>
      </c>
      <c r="C217" s="261">
        <v>0.51291866028708133</v>
      </c>
    </row>
    <row r="218" spans="1:3" ht="22.5" customHeight="1" x14ac:dyDescent="0.25"/>
    <row r="219" spans="1:3" ht="15.75" x14ac:dyDescent="0.25">
      <c r="A219" s="107"/>
      <c r="B219" s="107"/>
      <c r="C219" s="107"/>
    </row>
    <row r="220" spans="1:3" ht="25.5" customHeight="1" x14ac:dyDescent="0.25">
      <c r="A220" s="350" t="s">
        <v>316</v>
      </c>
      <c r="B220" s="351"/>
      <c r="C220" s="351"/>
    </row>
    <row r="221" spans="1:3" ht="33" customHeight="1" x14ac:dyDescent="0.25">
      <c r="A221" s="257" t="s">
        <v>332</v>
      </c>
      <c r="B221" s="255" t="s">
        <v>317</v>
      </c>
      <c r="C221" s="256" t="s">
        <v>318</v>
      </c>
    </row>
    <row r="222" spans="1:3" ht="23.25" customHeight="1" x14ac:dyDescent="0.25">
      <c r="A222" s="243" t="s">
        <v>319</v>
      </c>
      <c r="B222" s="262">
        <v>15801.67</v>
      </c>
      <c r="C222" s="263">
        <v>19514.89</v>
      </c>
    </row>
    <row r="223" spans="1:3" ht="30" x14ac:dyDescent="0.25">
      <c r="A223" s="226" t="s">
        <v>320</v>
      </c>
      <c r="B223" s="264">
        <v>15801.67</v>
      </c>
      <c r="C223" s="265">
        <v>25071.86</v>
      </c>
    </row>
    <row r="224" spans="1:3" ht="25.5" customHeight="1" x14ac:dyDescent="0.25">
      <c r="A224" s="226" t="s">
        <v>321</v>
      </c>
      <c r="B224" s="264">
        <v>3288.34</v>
      </c>
      <c r="C224" s="265">
        <v>4295.1899999999996</v>
      </c>
    </row>
    <row r="225" spans="1:3" ht="30" x14ac:dyDescent="0.25">
      <c r="A225" s="226" t="s">
        <v>322</v>
      </c>
      <c r="B225" s="264">
        <v>4087.89</v>
      </c>
      <c r="C225" s="265">
        <v>5441.33</v>
      </c>
    </row>
    <row r="226" spans="1:3" ht="31.5" customHeight="1" x14ac:dyDescent="0.25">
      <c r="A226" s="226" t="s">
        <v>323</v>
      </c>
      <c r="B226" s="264">
        <v>2008.23</v>
      </c>
      <c r="C226" s="265">
        <v>2251.11</v>
      </c>
    </row>
    <row r="227" spans="1:3" ht="15.75" x14ac:dyDescent="0.25">
      <c r="A227" s="107"/>
      <c r="B227" s="107"/>
      <c r="C227" s="107"/>
    </row>
    <row r="228" spans="1:3" ht="15.75" x14ac:dyDescent="0.25">
      <c r="A228" s="107"/>
      <c r="B228" s="107"/>
      <c r="C228" s="107"/>
    </row>
    <row r="229" spans="1:3" ht="45" customHeight="1" x14ac:dyDescent="0.25">
      <c r="A229" s="257" t="s">
        <v>332</v>
      </c>
      <c r="B229" s="300" t="s">
        <v>324</v>
      </c>
      <c r="C229" s="107"/>
    </row>
    <row r="230" spans="1:3" ht="30" customHeight="1" x14ac:dyDescent="0.25">
      <c r="A230" s="226" t="s">
        <v>325</v>
      </c>
      <c r="B230" s="260" t="s">
        <v>326</v>
      </c>
      <c r="C230" s="107"/>
    </row>
    <row r="231" spans="1:3" ht="26.25" customHeight="1" x14ac:dyDescent="0.25">
      <c r="A231" s="226" t="s">
        <v>327</v>
      </c>
      <c r="B231" s="260" t="s">
        <v>328</v>
      </c>
      <c r="C231" s="107"/>
    </row>
    <row r="232" spans="1:3" ht="27.75" customHeight="1" x14ac:dyDescent="0.25">
      <c r="A232" s="226" t="s">
        <v>329</v>
      </c>
      <c r="B232" s="260" t="s">
        <v>330</v>
      </c>
      <c r="C232" s="107"/>
    </row>
    <row r="233" spans="1:3" ht="29.25" customHeight="1" x14ac:dyDescent="0.25">
      <c r="A233" s="226" t="s">
        <v>331</v>
      </c>
      <c r="B233" s="260" t="s">
        <v>326</v>
      </c>
      <c r="C233" s="107"/>
    </row>
  </sheetData>
  <mergeCells count="133">
    <mergeCell ref="A106:A107"/>
    <mergeCell ref="A2:D2"/>
    <mergeCell ref="B32:C32"/>
    <mergeCell ref="D32:E32"/>
    <mergeCell ref="F32:G32"/>
    <mergeCell ref="H32:I32"/>
    <mergeCell ref="J32:K32"/>
    <mergeCell ref="A37:A38"/>
    <mergeCell ref="A50:D50"/>
    <mergeCell ref="A71:C71"/>
    <mergeCell ref="F88:G88"/>
    <mergeCell ref="A92:K92"/>
    <mergeCell ref="J102:K102"/>
    <mergeCell ref="B102:C102"/>
    <mergeCell ref="D102:E102"/>
    <mergeCell ref="F102:G102"/>
    <mergeCell ref="A78:K78"/>
    <mergeCell ref="B79:C79"/>
    <mergeCell ref="D79:E79"/>
    <mergeCell ref="F79:G79"/>
    <mergeCell ref="H79:I79"/>
    <mergeCell ref="J79:K79"/>
    <mergeCell ref="B88:C88"/>
    <mergeCell ref="D88:E88"/>
    <mergeCell ref="A202:C202"/>
    <mergeCell ref="A208:A209"/>
    <mergeCell ref="A206:A207"/>
    <mergeCell ref="C206:C207"/>
    <mergeCell ref="A175:A176"/>
    <mergeCell ref="A155:D155"/>
    <mergeCell ref="H116:I116"/>
    <mergeCell ref="B175:C175"/>
    <mergeCell ref="A203:C203"/>
    <mergeCell ref="D116:E116"/>
    <mergeCell ref="F116:G116"/>
    <mergeCell ref="D175:E175"/>
    <mergeCell ref="H141:I141"/>
    <mergeCell ref="F193:G193"/>
    <mergeCell ref="A192:G192"/>
    <mergeCell ref="A174:G174"/>
    <mergeCell ref="A182:G182"/>
    <mergeCell ref="F175:G175"/>
    <mergeCell ref="F183:G183"/>
    <mergeCell ref="A164:D164"/>
    <mergeCell ref="B183:C183"/>
    <mergeCell ref="A193:A194"/>
    <mergeCell ref="D141:E141"/>
    <mergeCell ref="D193:E193"/>
    <mergeCell ref="J88:K88"/>
    <mergeCell ref="H102:I102"/>
    <mergeCell ref="B93:C93"/>
    <mergeCell ref="D93:E93"/>
    <mergeCell ref="A87:A88"/>
    <mergeCell ref="H88:I88"/>
    <mergeCell ref="F93:G93"/>
    <mergeCell ref="A19:E19"/>
    <mergeCell ref="A26:K26"/>
    <mergeCell ref="A27:A28"/>
    <mergeCell ref="B27:C27"/>
    <mergeCell ref="D27:E27"/>
    <mergeCell ref="F27:G27"/>
    <mergeCell ref="H27:I27"/>
    <mergeCell ref="J27:K27"/>
    <mergeCell ref="A20:A21"/>
    <mergeCell ref="B20:C20"/>
    <mergeCell ref="D20:E20"/>
    <mergeCell ref="A18:E18"/>
    <mergeCell ref="A15:D15"/>
    <mergeCell ref="J46:K46"/>
    <mergeCell ref="A36:K36"/>
    <mergeCell ref="J37:K37"/>
    <mergeCell ref="A45:A46"/>
    <mergeCell ref="B46:C46"/>
    <mergeCell ref="D46:E46"/>
    <mergeCell ref="F46:G46"/>
    <mergeCell ref="H46:I46"/>
    <mergeCell ref="H37:I37"/>
    <mergeCell ref="B37:C37"/>
    <mergeCell ref="D37:E37"/>
    <mergeCell ref="F37:G37"/>
    <mergeCell ref="A35:K35"/>
    <mergeCell ref="A183:A184"/>
    <mergeCell ref="B141:C141"/>
    <mergeCell ref="A141:A142"/>
    <mergeCell ref="A116:A117"/>
    <mergeCell ref="F141:G141"/>
    <mergeCell ref="B109:C109"/>
    <mergeCell ref="D109:E109"/>
    <mergeCell ref="F109:G109"/>
    <mergeCell ref="A115:I115"/>
    <mergeCell ref="B116:C116"/>
    <mergeCell ref="A110:A111"/>
    <mergeCell ref="B111:C111"/>
    <mergeCell ref="D111:E111"/>
    <mergeCell ref="F111:G111"/>
    <mergeCell ref="H111:I111"/>
    <mergeCell ref="A173:G173"/>
    <mergeCell ref="A140:I140"/>
    <mergeCell ref="A114:I114"/>
    <mergeCell ref="F125:I125"/>
    <mergeCell ref="A212:C212"/>
    <mergeCell ref="A220:C220"/>
    <mergeCell ref="A1:D1"/>
    <mergeCell ref="A49:D49"/>
    <mergeCell ref="A77:K77"/>
    <mergeCell ref="A91:K91"/>
    <mergeCell ref="A65:D65"/>
    <mergeCell ref="H93:I93"/>
    <mergeCell ref="J93:K93"/>
    <mergeCell ref="H109:I109"/>
    <mergeCell ref="A108:A109"/>
    <mergeCell ref="A105:I105"/>
    <mergeCell ref="B106:C106"/>
    <mergeCell ref="D106:E106"/>
    <mergeCell ref="F106:G106"/>
    <mergeCell ref="H106:I106"/>
    <mergeCell ref="A101:A102"/>
    <mergeCell ref="D183:E183"/>
    <mergeCell ref="B193:C193"/>
    <mergeCell ref="A148:D148"/>
    <mergeCell ref="A123:Q123"/>
    <mergeCell ref="A124:Q124"/>
    <mergeCell ref="A125:A126"/>
    <mergeCell ref="B125:E125"/>
    <mergeCell ref="J125:L125"/>
    <mergeCell ref="N125:Q125"/>
    <mergeCell ref="A131:Q131"/>
    <mergeCell ref="A132:Q132"/>
    <mergeCell ref="A133:A134"/>
    <mergeCell ref="B133:E133"/>
    <mergeCell ref="F133:I133"/>
    <mergeCell ref="J133:L133"/>
    <mergeCell ref="N133:Q133"/>
  </mergeCells>
  <pageMargins left="0.70866141732283472" right="0.70866141732283472" top="0.74803149606299213" bottom="0.74803149606299213" header="0.31496062992125984" footer="0.31496062992125984"/>
  <pageSetup paperSize="8" scale="59" fitToHeight="4" orientation="portrait" r:id="rId1"/>
  <rowBreaks count="1" manualBreakCount="1">
    <brk id="77" max="10" man="1"/>
  </rowBreaks>
  <ignoredErrors>
    <ignoredError sqref="C110 E110:G1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CE5C-EAB7-4939-8772-9C4C2097FFBB}">
  <dimension ref="A1:D19"/>
  <sheetViews>
    <sheetView showGridLines="0" zoomScale="80" zoomScaleNormal="80" workbookViewId="0">
      <selection activeCell="A2" sqref="A2:A3"/>
    </sheetView>
  </sheetViews>
  <sheetFormatPr defaultRowHeight="15" x14ac:dyDescent="0.25"/>
  <cols>
    <col min="1" max="1" width="63.28515625" style="1" customWidth="1"/>
    <col min="2" max="2" width="14" style="1" customWidth="1"/>
    <col min="3" max="3" width="14.5703125" style="1" customWidth="1"/>
    <col min="4" max="4" width="18.5703125" style="1" customWidth="1"/>
    <col min="5" max="16384" width="9.140625" style="1"/>
  </cols>
  <sheetData>
    <row r="1" spans="1:4" ht="15.75" thickBot="1" x14ac:dyDescent="0.3"/>
    <row r="2" spans="1:4" ht="23.25" customHeight="1" x14ac:dyDescent="0.25">
      <c r="A2" s="419" t="s">
        <v>256</v>
      </c>
      <c r="B2" s="417" t="s">
        <v>255</v>
      </c>
      <c r="C2" s="417"/>
      <c r="D2" s="418"/>
    </row>
    <row r="3" spans="1:4" ht="20.25" customHeight="1" thickBot="1" x14ac:dyDescent="0.3">
      <c r="A3" s="420"/>
      <c r="B3" s="266">
        <v>2020</v>
      </c>
      <c r="C3" s="266">
        <v>2021</v>
      </c>
      <c r="D3" s="267">
        <v>2022</v>
      </c>
    </row>
    <row r="4" spans="1:4" ht="38.25" customHeight="1" x14ac:dyDescent="0.25">
      <c r="A4" s="268" t="s">
        <v>257</v>
      </c>
      <c r="B4" s="269">
        <v>0.7</v>
      </c>
      <c r="C4" s="269">
        <v>0.75</v>
      </c>
      <c r="D4" s="276">
        <v>0.76</v>
      </c>
    </row>
    <row r="5" spans="1:4" ht="33.75" customHeight="1" x14ac:dyDescent="0.25">
      <c r="A5" s="270" t="s">
        <v>258</v>
      </c>
      <c r="B5" s="292">
        <v>3.2</v>
      </c>
      <c r="C5" s="292">
        <v>3.8</v>
      </c>
      <c r="D5" s="271">
        <v>4.3</v>
      </c>
    </row>
    <row r="6" spans="1:4" s="124" customFormat="1" ht="33" customHeight="1" thickBot="1" x14ac:dyDescent="0.3">
      <c r="A6" s="422" t="s">
        <v>360</v>
      </c>
      <c r="B6" s="423"/>
      <c r="C6" s="423"/>
      <c r="D6" s="423"/>
    </row>
    <row r="7" spans="1:4" s="124" customFormat="1" ht="15.75" thickBot="1" x14ac:dyDescent="0.3">
      <c r="A7" s="1"/>
      <c r="B7" s="1"/>
      <c r="C7" s="1"/>
      <c r="D7" s="1"/>
    </row>
    <row r="8" spans="1:4" ht="23.25" customHeight="1" x14ac:dyDescent="0.25">
      <c r="A8" s="421" t="s">
        <v>259</v>
      </c>
      <c r="B8" s="417" t="s">
        <v>255</v>
      </c>
      <c r="C8" s="417"/>
      <c r="D8" s="418"/>
    </row>
    <row r="9" spans="1:4" ht="24" customHeight="1" thickBot="1" x14ac:dyDescent="0.3">
      <c r="A9" s="420"/>
      <c r="B9" s="266">
        <v>2020</v>
      </c>
      <c r="C9" s="266">
        <v>2021</v>
      </c>
      <c r="D9" s="267">
        <v>2022</v>
      </c>
    </row>
    <row r="10" spans="1:4" ht="42" customHeight="1" x14ac:dyDescent="0.25">
      <c r="A10" s="268" t="s">
        <v>260</v>
      </c>
      <c r="B10" s="269">
        <v>0.88</v>
      </c>
      <c r="C10" s="269">
        <v>0.92</v>
      </c>
      <c r="D10" s="276">
        <v>0.94</v>
      </c>
    </row>
    <row r="11" spans="1:4" ht="43.5" customHeight="1" x14ac:dyDescent="0.25">
      <c r="A11" s="270" t="s">
        <v>261</v>
      </c>
      <c r="B11" s="233">
        <v>0.53</v>
      </c>
      <c r="C11" s="233">
        <v>0.59</v>
      </c>
      <c r="D11" s="234">
        <v>0.6</v>
      </c>
    </row>
    <row r="12" spans="1:4" ht="22.5" customHeight="1" x14ac:dyDescent="0.25">
      <c r="A12" s="272" t="s">
        <v>302</v>
      </c>
      <c r="B12" s="233">
        <v>0.22</v>
      </c>
      <c r="C12" s="233">
        <v>0.22</v>
      </c>
      <c r="D12" s="234">
        <v>0.2</v>
      </c>
    </row>
    <row r="13" spans="1:4" ht="27" customHeight="1" x14ac:dyDescent="0.25">
      <c r="A13" s="272" t="s">
        <v>303</v>
      </c>
      <c r="B13" s="233">
        <v>0.04</v>
      </c>
      <c r="C13" s="233">
        <v>0.2</v>
      </c>
      <c r="D13" s="234">
        <v>0.28999999999999998</v>
      </c>
    </row>
    <row r="14" spans="1:4" s="124" customFormat="1" ht="27.75" customHeight="1" thickBot="1" x14ac:dyDescent="0.3">
      <c r="A14" s="422" t="s">
        <v>360</v>
      </c>
      <c r="B14" s="423"/>
      <c r="C14" s="423"/>
      <c r="D14" s="423"/>
    </row>
    <row r="15" spans="1:4" s="124" customFormat="1" ht="20.25" customHeight="1" thickBot="1" x14ac:dyDescent="0.3">
      <c r="A15" s="1"/>
      <c r="B15" s="1"/>
      <c r="C15" s="1"/>
      <c r="D15" s="1"/>
    </row>
    <row r="16" spans="1:4" ht="26.25" customHeight="1" x14ac:dyDescent="0.25">
      <c r="A16" s="419" t="s">
        <v>262</v>
      </c>
      <c r="B16" s="417" t="s">
        <v>255</v>
      </c>
      <c r="C16" s="417"/>
      <c r="D16" s="418"/>
    </row>
    <row r="17" spans="1:4" ht="24" customHeight="1" thickBot="1" x14ac:dyDescent="0.3">
      <c r="A17" s="420"/>
      <c r="B17" s="266">
        <v>2020</v>
      </c>
      <c r="C17" s="266">
        <v>2021</v>
      </c>
      <c r="D17" s="267">
        <v>2022</v>
      </c>
    </row>
    <row r="18" spans="1:4" ht="31.5" customHeight="1" x14ac:dyDescent="0.25">
      <c r="A18" s="268" t="s">
        <v>258</v>
      </c>
      <c r="B18" s="273">
        <v>3.2</v>
      </c>
      <c r="C18" s="273">
        <v>3.8</v>
      </c>
      <c r="D18" s="277">
        <v>4.3</v>
      </c>
    </row>
    <row r="19" spans="1:4" ht="29.25" customHeight="1" x14ac:dyDescent="0.25">
      <c r="A19" s="270" t="s">
        <v>263</v>
      </c>
      <c r="B19" s="274" t="s">
        <v>304</v>
      </c>
      <c r="C19" s="275">
        <v>648000</v>
      </c>
      <c r="D19" s="278">
        <v>442000</v>
      </c>
    </row>
  </sheetData>
  <mergeCells count="8">
    <mergeCell ref="B2:D2"/>
    <mergeCell ref="B8:D8"/>
    <mergeCell ref="B16:D16"/>
    <mergeCell ref="A2:A3"/>
    <mergeCell ref="A8:A9"/>
    <mergeCell ref="A16:A17"/>
    <mergeCell ref="A6:D6"/>
    <mergeCell ref="A14: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B330-E043-4CB3-8D91-5EFE11960BF4}">
  <sheetPr>
    <pageSetUpPr fitToPage="1"/>
  </sheetPr>
  <dimension ref="A2:O16"/>
  <sheetViews>
    <sheetView showGridLines="0" zoomScale="80" zoomScaleNormal="80" workbookViewId="0">
      <selection activeCell="A3" sqref="A3:A4"/>
    </sheetView>
  </sheetViews>
  <sheetFormatPr defaultRowHeight="15" x14ac:dyDescent="0.25"/>
  <cols>
    <col min="1" max="1" width="62" style="11" customWidth="1"/>
    <col min="2" max="2" width="7.85546875" style="11" customWidth="1"/>
    <col min="3" max="3" width="11" style="11" customWidth="1"/>
    <col min="4" max="4" width="8" style="11" customWidth="1"/>
    <col min="5" max="5" width="7.7109375" style="11" customWidth="1"/>
    <col min="6" max="6" width="8.42578125" style="11" customWidth="1"/>
    <col min="7" max="7" width="15.28515625" style="11" customWidth="1"/>
    <col min="8" max="9" width="9.140625" style="11"/>
    <col min="10" max="10" width="7.28515625" style="11" customWidth="1"/>
    <col min="11" max="12" width="9.140625" style="11"/>
    <col min="13" max="13" width="16" style="11" customWidth="1"/>
    <col min="14" max="14" width="20.28515625" style="11" customWidth="1"/>
    <col min="15" max="16384" width="9.140625" style="11"/>
  </cols>
  <sheetData>
    <row r="2" spans="1:15" x14ac:dyDescent="0.25">
      <c r="A2" s="343" t="s">
        <v>276</v>
      </c>
      <c r="B2" s="343"/>
      <c r="C2" s="343"/>
      <c r="D2" s="343"/>
      <c r="E2" s="343"/>
      <c r="F2" s="343"/>
      <c r="G2" s="343"/>
      <c r="H2" s="343"/>
      <c r="I2" s="343"/>
      <c r="J2" s="343"/>
      <c r="K2" s="343"/>
      <c r="L2" s="343"/>
      <c r="M2" s="343"/>
      <c r="N2" s="343"/>
    </row>
    <row r="3" spans="1:15" s="15" customFormat="1" ht="24.75" customHeight="1" x14ac:dyDescent="0.25">
      <c r="A3" s="425" t="s">
        <v>156</v>
      </c>
      <c r="B3" s="427" t="s">
        <v>147</v>
      </c>
      <c r="C3" s="428"/>
      <c r="D3" s="428"/>
      <c r="E3" s="427" t="s">
        <v>148</v>
      </c>
      <c r="F3" s="428"/>
      <c r="G3" s="428"/>
      <c r="H3" s="427" t="s">
        <v>149</v>
      </c>
      <c r="I3" s="428"/>
      <c r="J3" s="428"/>
      <c r="K3" s="428" t="s">
        <v>150</v>
      </c>
      <c r="L3" s="428"/>
      <c r="M3" s="428"/>
      <c r="N3" s="282"/>
      <c r="O3" s="11"/>
    </row>
    <row r="4" spans="1:15" s="15" customFormat="1" ht="29.25" customHeight="1" x14ac:dyDescent="0.25">
      <c r="A4" s="426"/>
      <c r="B4" s="283" t="s">
        <v>16</v>
      </c>
      <c r="C4" s="283" t="s">
        <v>17</v>
      </c>
      <c r="D4" s="283" t="s">
        <v>15</v>
      </c>
      <c r="E4" s="283" t="s">
        <v>16</v>
      </c>
      <c r="F4" s="283" t="s">
        <v>17</v>
      </c>
      <c r="G4" s="283" t="s">
        <v>15</v>
      </c>
      <c r="H4" s="283" t="s">
        <v>16</v>
      </c>
      <c r="I4" s="283" t="s">
        <v>17</v>
      </c>
      <c r="J4" s="283" t="s">
        <v>15</v>
      </c>
      <c r="K4" s="283" t="s">
        <v>16</v>
      </c>
      <c r="L4" s="283" t="s">
        <v>17</v>
      </c>
      <c r="M4" s="283" t="s">
        <v>15</v>
      </c>
      <c r="N4" s="284" t="s">
        <v>151</v>
      </c>
    </row>
    <row r="5" spans="1:15" s="15" customFormat="1" ht="27" customHeight="1" x14ac:dyDescent="0.25">
      <c r="A5" s="429" t="s">
        <v>341</v>
      </c>
      <c r="B5" s="430"/>
      <c r="C5" s="430"/>
      <c r="D5" s="430"/>
      <c r="E5" s="430"/>
      <c r="F5" s="430"/>
      <c r="G5" s="430"/>
      <c r="H5" s="430"/>
      <c r="I5" s="430"/>
      <c r="J5" s="430"/>
      <c r="K5" s="430"/>
      <c r="L5" s="430"/>
      <c r="M5" s="430"/>
      <c r="N5" s="431"/>
    </row>
    <row r="6" spans="1:15" ht="24" customHeight="1" x14ac:dyDescent="0.25">
      <c r="A6" s="286" t="s">
        <v>152</v>
      </c>
      <c r="B6" s="279">
        <v>0</v>
      </c>
      <c r="C6" s="279">
        <v>0</v>
      </c>
      <c r="D6" s="280">
        <v>0</v>
      </c>
      <c r="E6" s="279">
        <v>0</v>
      </c>
      <c r="F6" s="279">
        <v>0</v>
      </c>
      <c r="G6" s="280">
        <v>0</v>
      </c>
      <c r="H6" s="279">
        <v>2</v>
      </c>
      <c r="I6" s="279">
        <v>0</v>
      </c>
      <c r="J6" s="280">
        <f>H6+I6</f>
        <v>2</v>
      </c>
      <c r="K6" s="279">
        <v>7</v>
      </c>
      <c r="L6" s="279">
        <v>4</v>
      </c>
      <c r="M6" s="280">
        <f>K6+L6</f>
        <v>11</v>
      </c>
      <c r="N6" s="280">
        <f>D6+G6+J6+M6</f>
        <v>13</v>
      </c>
    </row>
    <row r="7" spans="1:15" ht="24" customHeight="1" x14ac:dyDescent="0.25">
      <c r="A7" s="287" t="s">
        <v>153</v>
      </c>
      <c r="B7" s="281">
        <f t="shared" ref="B7:L7" si="0">B6/$N$6</f>
        <v>0</v>
      </c>
      <c r="C7" s="281">
        <f t="shared" si="0"/>
        <v>0</v>
      </c>
      <c r="D7" s="281">
        <f t="shared" si="0"/>
        <v>0</v>
      </c>
      <c r="E7" s="281">
        <f t="shared" si="0"/>
        <v>0</v>
      </c>
      <c r="F7" s="281">
        <f t="shared" si="0"/>
        <v>0</v>
      </c>
      <c r="G7" s="281">
        <f t="shared" si="0"/>
        <v>0</v>
      </c>
      <c r="H7" s="281">
        <f t="shared" si="0"/>
        <v>0.15384615384615385</v>
      </c>
      <c r="I7" s="281">
        <f t="shared" si="0"/>
        <v>0</v>
      </c>
      <c r="J7" s="281">
        <f t="shared" si="0"/>
        <v>0.15384615384615385</v>
      </c>
      <c r="K7" s="281">
        <f t="shared" si="0"/>
        <v>0.53846153846153844</v>
      </c>
      <c r="L7" s="281">
        <f t="shared" si="0"/>
        <v>0.30769230769230771</v>
      </c>
      <c r="M7" s="281">
        <f>M6/$N$6</f>
        <v>0.84615384615384615</v>
      </c>
      <c r="N7" s="285">
        <f>M7+J7+G7+D7</f>
        <v>1</v>
      </c>
    </row>
    <row r="8" spans="1:15" x14ac:dyDescent="0.25">
      <c r="A8" s="9"/>
      <c r="B8" s="10"/>
      <c r="C8" s="10"/>
      <c r="D8" s="10"/>
      <c r="E8" s="10"/>
      <c r="F8" s="10"/>
      <c r="G8" s="10"/>
      <c r="H8" s="10"/>
      <c r="I8" s="10"/>
      <c r="J8" s="10"/>
      <c r="K8" s="10"/>
      <c r="L8" s="10"/>
      <c r="M8" s="10"/>
    </row>
    <row r="9" spans="1:15" ht="25.5" customHeight="1" x14ac:dyDescent="0.25">
      <c r="A9" s="424" t="s">
        <v>342</v>
      </c>
      <c r="B9" s="424"/>
      <c r="C9" s="424"/>
      <c r="D9" s="424"/>
      <c r="E9" s="424"/>
      <c r="F9" s="424"/>
      <c r="G9" s="424"/>
      <c r="H9" s="424"/>
      <c r="I9" s="424"/>
      <c r="J9" s="424"/>
      <c r="K9" s="424"/>
      <c r="L9" s="424"/>
      <c r="M9" s="424"/>
      <c r="N9" s="424"/>
    </row>
    <row r="10" spans="1:15" ht="27" customHeight="1" x14ac:dyDescent="0.25">
      <c r="A10" s="288" t="s">
        <v>154</v>
      </c>
      <c r="B10" s="279">
        <v>0</v>
      </c>
      <c r="C10" s="279">
        <v>0</v>
      </c>
      <c r="D10" s="280">
        <v>0</v>
      </c>
      <c r="E10" s="279">
        <v>0</v>
      </c>
      <c r="F10" s="279">
        <v>0</v>
      </c>
      <c r="G10" s="280">
        <v>0</v>
      </c>
      <c r="H10" s="279">
        <v>3</v>
      </c>
      <c r="I10" s="279">
        <v>1</v>
      </c>
      <c r="J10" s="280">
        <f>H10+I10</f>
        <v>4</v>
      </c>
      <c r="K10" s="279">
        <v>8</v>
      </c>
      <c r="L10" s="279">
        <v>0</v>
      </c>
      <c r="M10" s="280">
        <f>K10+L10</f>
        <v>8</v>
      </c>
      <c r="N10" s="280">
        <f>D10+G10+J10+M10</f>
        <v>12</v>
      </c>
    </row>
    <row r="11" spans="1:15" ht="30" customHeight="1" x14ac:dyDescent="0.25">
      <c r="A11" s="289" t="s">
        <v>155</v>
      </c>
      <c r="B11" s="281">
        <f t="shared" ref="B11:L11" si="1">B10/$N$10</f>
        <v>0</v>
      </c>
      <c r="C11" s="281">
        <f t="shared" si="1"/>
        <v>0</v>
      </c>
      <c r="D11" s="281">
        <f t="shared" si="1"/>
        <v>0</v>
      </c>
      <c r="E11" s="281">
        <f t="shared" si="1"/>
        <v>0</v>
      </c>
      <c r="F11" s="281">
        <f t="shared" si="1"/>
        <v>0</v>
      </c>
      <c r="G11" s="281">
        <f t="shared" si="1"/>
        <v>0</v>
      </c>
      <c r="H11" s="281">
        <f t="shared" si="1"/>
        <v>0.25</v>
      </c>
      <c r="I11" s="281">
        <f t="shared" si="1"/>
        <v>8.3333333333333329E-2</v>
      </c>
      <c r="J11" s="281">
        <f t="shared" si="1"/>
        <v>0.33333333333333331</v>
      </c>
      <c r="K11" s="281">
        <f t="shared" si="1"/>
        <v>0.66666666666666663</v>
      </c>
      <c r="L11" s="281">
        <f t="shared" si="1"/>
        <v>0</v>
      </c>
      <c r="M11" s="281">
        <f>M10/$N$10</f>
        <v>0.66666666666666663</v>
      </c>
      <c r="N11" s="285">
        <f>M11+J11+G11+D11</f>
        <v>1</v>
      </c>
    </row>
    <row r="12" spans="1:15" ht="22.5" customHeight="1" x14ac:dyDescent="0.25"/>
    <row r="14" spans="1:15" x14ac:dyDescent="0.25">
      <c r="A14" s="343" t="s">
        <v>271</v>
      </c>
      <c r="B14" s="343"/>
    </row>
    <row r="15" spans="1:15" ht="34.5" customHeight="1" x14ac:dyDescent="0.25">
      <c r="A15" s="85" t="s">
        <v>270</v>
      </c>
      <c r="B15" s="122">
        <f>9/13</f>
        <v>0.69230769230769229</v>
      </c>
    </row>
    <row r="16" spans="1:15" ht="33" x14ac:dyDescent="0.25">
      <c r="A16" s="86" t="s">
        <v>272</v>
      </c>
      <c r="B16" s="123">
        <f>5/13</f>
        <v>0.38461538461538464</v>
      </c>
    </row>
  </sheetData>
  <mergeCells count="9">
    <mergeCell ref="A14:B14"/>
    <mergeCell ref="A9:N9"/>
    <mergeCell ref="A2:N2"/>
    <mergeCell ref="A3:A4"/>
    <mergeCell ref="B3:D3"/>
    <mergeCell ref="E3:G3"/>
    <mergeCell ref="H3:J3"/>
    <mergeCell ref="K3:M3"/>
    <mergeCell ref="A5:N5"/>
  </mergeCells>
  <pageMargins left="0.70866141732283472" right="0.70866141732283472"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50838-45AA-4EC2-93BC-2BF40323B9AE}">
  <dimension ref="A1:B37"/>
  <sheetViews>
    <sheetView showGridLines="0" zoomScale="80" zoomScaleNormal="80" workbookViewId="0">
      <selection activeCell="A2" sqref="A2:B2"/>
    </sheetView>
  </sheetViews>
  <sheetFormatPr defaultRowHeight="15" x14ac:dyDescent="0.25"/>
  <cols>
    <col min="1" max="1" width="78.42578125" style="1" customWidth="1"/>
    <col min="2" max="2" width="15.28515625" style="1" customWidth="1"/>
    <col min="3" max="3" width="15.42578125" style="1" customWidth="1"/>
    <col min="4" max="16384" width="9.140625" style="1"/>
  </cols>
  <sheetData>
    <row r="1" spans="1:2" ht="11.25" customHeight="1" x14ac:dyDescent="0.25"/>
    <row r="2" spans="1:2" ht="33" customHeight="1" x14ac:dyDescent="0.25">
      <c r="A2" s="433" t="s">
        <v>129</v>
      </c>
      <c r="B2" s="434"/>
    </row>
    <row r="3" spans="1:2" ht="35.25" customHeight="1" x14ac:dyDescent="0.25">
      <c r="A3" s="289" t="s">
        <v>378</v>
      </c>
      <c r="B3" s="281" t="s">
        <v>359</v>
      </c>
    </row>
    <row r="4" spans="1:2" ht="32.25" customHeight="1" thickBot="1" x14ac:dyDescent="0.3">
      <c r="A4" s="326" t="s">
        <v>308</v>
      </c>
      <c r="B4" s="327"/>
    </row>
    <row r="5" spans="1:2" x14ac:dyDescent="0.25">
      <c r="A5" s="88"/>
      <c r="B5" s="89"/>
    </row>
    <row r="6" spans="1:2" x14ac:dyDescent="0.25">
      <c r="A6" s="88"/>
      <c r="B6" s="89"/>
    </row>
    <row r="7" spans="1:2" ht="26.25" customHeight="1" x14ac:dyDescent="0.25">
      <c r="A7" s="287" t="s">
        <v>264</v>
      </c>
      <c r="B7" s="281">
        <v>1.03</v>
      </c>
    </row>
    <row r="8" spans="1:2" ht="24.75" customHeight="1" thickBot="1" x14ac:dyDescent="0.3">
      <c r="A8" s="326" t="s">
        <v>130</v>
      </c>
      <c r="B8" s="327"/>
    </row>
    <row r="9" spans="1:2" ht="12.75" customHeight="1" x14ac:dyDescent="0.25">
      <c r="A9" s="88"/>
      <c r="B9" s="89"/>
    </row>
    <row r="10" spans="1:2" ht="12.75" customHeight="1" x14ac:dyDescent="0.25">
      <c r="A10" s="88"/>
      <c r="B10" s="89"/>
    </row>
    <row r="11" spans="1:2" ht="27" customHeight="1" x14ac:dyDescent="0.25">
      <c r="A11" s="287" t="s">
        <v>265</v>
      </c>
      <c r="B11" s="281">
        <v>0</v>
      </c>
    </row>
    <row r="12" spans="1:2" ht="24" customHeight="1" thickBot="1" x14ac:dyDescent="0.3">
      <c r="A12" s="326" t="s">
        <v>131</v>
      </c>
      <c r="B12" s="327"/>
    </row>
    <row r="13" spans="1:2" ht="12.75" customHeight="1" x14ac:dyDescent="0.25">
      <c r="A13" s="88"/>
      <c r="B13" s="89"/>
    </row>
    <row r="14" spans="1:2" ht="12.75" customHeight="1" x14ac:dyDescent="0.25">
      <c r="A14" s="88"/>
      <c r="B14" s="89"/>
    </row>
    <row r="15" spans="1:2" ht="23.25" customHeight="1" x14ac:dyDescent="0.25">
      <c r="A15" s="287" t="s">
        <v>266</v>
      </c>
      <c r="B15" s="281">
        <v>0.5</v>
      </c>
    </row>
    <row r="16" spans="1:2" ht="31.5" customHeight="1" thickBot="1" x14ac:dyDescent="0.3">
      <c r="A16" s="326" t="s">
        <v>132</v>
      </c>
      <c r="B16" s="327"/>
    </row>
    <row r="17" spans="1:2" ht="12.75" customHeight="1" x14ac:dyDescent="0.25">
      <c r="A17" s="88"/>
      <c r="B17" s="89"/>
    </row>
    <row r="18" spans="1:2" ht="12.75" customHeight="1" x14ac:dyDescent="0.25">
      <c r="A18" s="88"/>
      <c r="B18" s="89"/>
    </row>
    <row r="19" spans="1:2" ht="30" customHeight="1" x14ac:dyDescent="0.25">
      <c r="A19" s="287" t="s">
        <v>267</v>
      </c>
      <c r="B19" s="281">
        <v>0</v>
      </c>
    </row>
    <row r="20" spans="1:2" ht="27.75" customHeight="1" thickBot="1" x14ac:dyDescent="0.3">
      <c r="A20" s="326" t="s">
        <v>133</v>
      </c>
      <c r="B20" s="327"/>
    </row>
    <row r="21" spans="1:2" ht="12.75" customHeight="1" x14ac:dyDescent="0.25">
      <c r="A21" s="88"/>
      <c r="B21" s="89"/>
    </row>
    <row r="22" spans="1:2" ht="12.75" customHeight="1" x14ac:dyDescent="0.25">
      <c r="A22" s="88"/>
      <c r="B22" s="89"/>
    </row>
    <row r="23" spans="1:2" ht="28.5" customHeight="1" x14ac:dyDescent="0.25">
      <c r="A23" s="287" t="s">
        <v>268</v>
      </c>
      <c r="B23" s="281">
        <v>0.5</v>
      </c>
    </row>
    <row r="24" spans="1:2" ht="30.75" customHeight="1" thickBot="1" x14ac:dyDescent="0.3">
      <c r="A24" s="326" t="s">
        <v>134</v>
      </c>
      <c r="B24" s="327"/>
    </row>
    <row r="25" spans="1:2" ht="13.5" customHeight="1" x14ac:dyDescent="0.25">
      <c r="A25" s="88"/>
      <c r="B25" s="89"/>
    </row>
    <row r="26" spans="1:2" ht="13.5" customHeight="1" x14ac:dyDescent="0.25">
      <c r="A26" s="88"/>
      <c r="B26" s="89"/>
    </row>
    <row r="27" spans="1:2" x14ac:dyDescent="0.25">
      <c r="A27" s="432" t="s">
        <v>339</v>
      </c>
      <c r="B27" s="432"/>
    </row>
    <row r="28" spans="1:2" ht="42" customHeight="1" x14ac:dyDescent="0.25">
      <c r="A28" s="287" t="s">
        <v>269</v>
      </c>
      <c r="B28" s="311">
        <v>20.39</v>
      </c>
    </row>
    <row r="37" spans="1:1" ht="20.25" x14ac:dyDescent="0.25">
      <c r="A37" s="87"/>
    </row>
  </sheetData>
  <mergeCells count="8">
    <mergeCell ref="A27:B27"/>
    <mergeCell ref="A20:B20"/>
    <mergeCell ref="A24:B24"/>
    <mergeCell ref="A4:B4"/>
    <mergeCell ref="A2:B2"/>
    <mergeCell ref="A8:B8"/>
    <mergeCell ref="A12:B12"/>
    <mergeCell ref="A16:B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2445-C271-4DAB-95F0-8E123B742974}">
  <dimension ref="A2:I154"/>
  <sheetViews>
    <sheetView showGridLines="0" zoomScale="120" zoomScaleNormal="120" workbookViewId="0">
      <selection activeCell="A2" sqref="A2"/>
    </sheetView>
  </sheetViews>
  <sheetFormatPr defaultRowHeight="15" x14ac:dyDescent="0.25"/>
  <cols>
    <col min="1" max="1" width="9.140625" style="91"/>
    <col min="2" max="7" width="10.42578125" style="91" customWidth="1"/>
    <col min="8" max="16384" width="9.140625" style="91"/>
  </cols>
  <sheetData>
    <row r="2" spans="1:8" x14ac:dyDescent="0.25">
      <c r="A2" s="90" t="s">
        <v>46</v>
      </c>
    </row>
    <row r="3" spans="1:8" ht="22.5" customHeight="1" x14ac:dyDescent="0.25">
      <c r="A3" s="441" t="s">
        <v>379</v>
      </c>
      <c r="B3" s="439"/>
      <c r="C3" s="439"/>
      <c r="D3" s="439"/>
      <c r="E3" s="439"/>
      <c r="F3" s="439"/>
      <c r="G3" s="439"/>
      <c r="H3" s="439"/>
    </row>
    <row r="4" spans="1:8" ht="34.5" customHeight="1" x14ac:dyDescent="0.25">
      <c r="A4" s="441" t="s">
        <v>381</v>
      </c>
      <c r="B4" s="439"/>
      <c r="C4" s="439"/>
      <c r="D4" s="439"/>
      <c r="E4" s="439"/>
      <c r="F4" s="439"/>
      <c r="G4" s="439"/>
      <c r="H4" s="439"/>
    </row>
    <row r="5" spans="1:8" ht="30" customHeight="1" x14ac:dyDescent="0.25">
      <c r="A5" s="441" t="s">
        <v>380</v>
      </c>
      <c r="B5" s="439"/>
      <c r="C5" s="439"/>
      <c r="D5" s="439"/>
      <c r="E5" s="439"/>
      <c r="F5" s="439"/>
      <c r="G5" s="439"/>
      <c r="H5" s="439"/>
    </row>
    <row r="6" spans="1:8" ht="30" customHeight="1" x14ac:dyDescent="0.25">
      <c r="A6" s="301"/>
      <c r="B6" s="296"/>
      <c r="C6" s="296"/>
      <c r="D6" s="296"/>
      <c r="E6" s="296"/>
      <c r="F6" s="296"/>
      <c r="G6" s="296"/>
      <c r="H6" s="296"/>
    </row>
    <row r="7" spans="1:8" x14ac:dyDescent="0.25">
      <c r="A7" s="92"/>
    </row>
    <row r="8" spans="1:8" x14ac:dyDescent="0.25">
      <c r="A8" s="90" t="s">
        <v>28</v>
      </c>
    </row>
    <row r="9" spans="1:8" x14ac:dyDescent="0.25">
      <c r="A9" s="92" t="s">
        <v>47</v>
      </c>
    </row>
    <row r="10" spans="1:8" x14ac:dyDescent="0.25">
      <c r="A10" s="92" t="s">
        <v>48</v>
      </c>
    </row>
    <row r="11" spans="1:8" x14ac:dyDescent="0.25">
      <c r="A11" s="92" t="s">
        <v>49</v>
      </c>
    </row>
    <row r="12" spans="1:8" x14ac:dyDescent="0.25">
      <c r="A12" s="92"/>
    </row>
    <row r="13" spans="1:8" x14ac:dyDescent="0.25">
      <c r="A13" s="92"/>
    </row>
    <row r="14" spans="1:8" x14ac:dyDescent="0.25">
      <c r="A14" s="90" t="s">
        <v>50</v>
      </c>
    </row>
    <row r="15" spans="1:8" x14ac:dyDescent="0.25">
      <c r="A15" s="92" t="s">
        <v>51</v>
      </c>
    </row>
    <row r="16" spans="1:8" x14ac:dyDescent="0.25">
      <c r="A16" s="92"/>
    </row>
    <row r="17" spans="1:7" x14ac:dyDescent="0.25">
      <c r="A17" s="92"/>
    </row>
    <row r="18" spans="1:7" x14ac:dyDescent="0.25">
      <c r="A18" s="90" t="s">
        <v>52</v>
      </c>
    </row>
    <row r="19" spans="1:7" x14ac:dyDescent="0.25">
      <c r="A19" s="92" t="s">
        <v>53</v>
      </c>
    </row>
    <row r="21" spans="1:7" x14ac:dyDescent="0.25">
      <c r="A21" s="92" t="s">
        <v>54</v>
      </c>
    </row>
    <row r="23" spans="1:7" x14ac:dyDescent="0.25">
      <c r="A23" s="435" t="s">
        <v>55</v>
      </c>
      <c r="B23" s="93" t="s">
        <v>56</v>
      </c>
      <c r="C23" s="94"/>
      <c r="D23" s="94"/>
      <c r="E23" s="94"/>
      <c r="F23" s="94"/>
      <c r="G23" s="95"/>
    </row>
    <row r="24" spans="1:7" x14ac:dyDescent="0.25">
      <c r="A24" s="435"/>
      <c r="B24" s="96" t="s">
        <v>57</v>
      </c>
      <c r="C24" s="95"/>
      <c r="D24" s="95"/>
      <c r="E24" s="95"/>
      <c r="F24" s="95"/>
      <c r="G24" s="95"/>
    </row>
    <row r="26" spans="1:7" x14ac:dyDescent="0.25">
      <c r="A26" s="435" t="s">
        <v>58</v>
      </c>
      <c r="B26" s="93" t="s">
        <v>59</v>
      </c>
      <c r="C26" s="94"/>
      <c r="D26" s="94"/>
      <c r="E26" s="94"/>
      <c r="F26" s="94"/>
    </row>
    <row r="27" spans="1:7" x14ac:dyDescent="0.25">
      <c r="A27" s="435"/>
      <c r="B27" s="96" t="s">
        <v>60</v>
      </c>
      <c r="C27" s="95"/>
      <c r="D27" s="95"/>
      <c r="E27" s="95"/>
      <c r="F27" s="95"/>
    </row>
    <row r="29" spans="1:7" x14ac:dyDescent="0.25">
      <c r="A29" s="435" t="s">
        <v>61</v>
      </c>
      <c r="B29" s="97" t="s">
        <v>62</v>
      </c>
      <c r="C29" s="436" t="s">
        <v>63</v>
      </c>
      <c r="D29" s="95"/>
      <c r="E29" s="95"/>
      <c r="F29" s="95"/>
    </row>
    <row r="30" spans="1:7" x14ac:dyDescent="0.25">
      <c r="A30" s="435"/>
      <c r="B30" s="98">
        <v>-1</v>
      </c>
      <c r="C30" s="436"/>
      <c r="D30" s="95"/>
      <c r="E30" s="95"/>
      <c r="F30" s="95"/>
    </row>
    <row r="31" spans="1:7" x14ac:dyDescent="0.25">
      <c r="A31" s="293"/>
      <c r="B31" s="98"/>
      <c r="C31" s="294"/>
      <c r="D31" s="95"/>
      <c r="E31" s="95"/>
      <c r="F31" s="95"/>
    </row>
    <row r="33" spans="1:7" x14ac:dyDescent="0.25">
      <c r="A33" s="90" t="s">
        <v>64</v>
      </c>
    </row>
    <row r="34" spans="1:7" x14ac:dyDescent="0.25">
      <c r="A34" s="92" t="s">
        <v>53</v>
      </c>
    </row>
    <row r="36" spans="1:7" x14ac:dyDescent="0.25">
      <c r="A36" s="92" t="s">
        <v>65</v>
      </c>
    </row>
    <row r="38" spans="1:7" x14ac:dyDescent="0.25">
      <c r="A38" s="293" t="s">
        <v>55</v>
      </c>
      <c r="B38" s="96" t="s">
        <v>66</v>
      </c>
      <c r="C38" s="95"/>
      <c r="D38" s="95"/>
      <c r="E38" s="95"/>
      <c r="F38" s="95"/>
      <c r="G38" s="95"/>
    </row>
    <row r="40" spans="1:7" x14ac:dyDescent="0.25">
      <c r="A40" s="293" t="s">
        <v>58</v>
      </c>
      <c r="B40" s="96" t="s">
        <v>67</v>
      </c>
      <c r="C40" s="95"/>
      <c r="D40" s="95"/>
      <c r="E40" s="95"/>
      <c r="F40" s="95"/>
    </row>
    <row r="42" spans="1:7" x14ac:dyDescent="0.25">
      <c r="A42" s="435" t="s">
        <v>61</v>
      </c>
      <c r="B42" s="97" t="s">
        <v>62</v>
      </c>
      <c r="C42" s="436" t="s">
        <v>63</v>
      </c>
      <c r="D42" s="95"/>
      <c r="E42" s="95"/>
      <c r="F42" s="95"/>
    </row>
    <row r="43" spans="1:7" x14ac:dyDescent="0.25">
      <c r="A43" s="435"/>
      <c r="B43" s="98">
        <v>-1</v>
      </c>
      <c r="C43" s="436"/>
      <c r="D43" s="95"/>
      <c r="E43" s="95"/>
      <c r="F43" s="95"/>
    </row>
    <row r="44" spans="1:7" x14ac:dyDescent="0.25">
      <c r="A44" s="92" t="s">
        <v>65</v>
      </c>
    </row>
    <row r="45" spans="1:7" x14ac:dyDescent="0.25">
      <c r="A45" s="92"/>
    </row>
    <row r="47" spans="1:7" x14ac:dyDescent="0.25">
      <c r="A47" s="90" t="s">
        <v>68</v>
      </c>
    </row>
    <row r="48" spans="1:7" x14ac:dyDescent="0.25">
      <c r="A48" s="92" t="s">
        <v>69</v>
      </c>
    </row>
    <row r="51" spans="1:6" x14ac:dyDescent="0.25">
      <c r="A51" s="90" t="s">
        <v>70</v>
      </c>
    </row>
    <row r="52" spans="1:6" x14ac:dyDescent="0.25">
      <c r="A52" s="92" t="s">
        <v>71</v>
      </c>
    </row>
    <row r="53" spans="1:6" x14ac:dyDescent="0.25">
      <c r="A53" s="92" t="s">
        <v>54</v>
      </c>
    </row>
    <row r="55" spans="1:6" x14ac:dyDescent="0.25">
      <c r="A55" s="435" t="s">
        <v>72</v>
      </c>
      <c r="B55" s="102" t="s">
        <v>73</v>
      </c>
      <c r="C55" s="103"/>
      <c r="D55" s="103"/>
      <c r="E55" s="103"/>
      <c r="F55" s="103"/>
    </row>
    <row r="56" spans="1:6" x14ac:dyDescent="0.25">
      <c r="A56" s="435"/>
      <c r="B56" s="96" t="s">
        <v>57</v>
      </c>
      <c r="C56" s="95"/>
      <c r="D56" s="95"/>
      <c r="E56" s="95"/>
      <c r="F56" s="95"/>
    </row>
    <row r="58" spans="1:6" x14ac:dyDescent="0.25">
      <c r="A58" s="435" t="s">
        <v>74</v>
      </c>
      <c r="B58" s="102" t="s">
        <v>75</v>
      </c>
      <c r="C58" s="103"/>
      <c r="D58" s="103"/>
      <c r="E58" s="103"/>
      <c r="F58" s="103"/>
    </row>
    <row r="59" spans="1:6" x14ac:dyDescent="0.25">
      <c r="A59" s="435"/>
      <c r="B59" s="96" t="s">
        <v>60</v>
      </c>
      <c r="C59" s="95"/>
      <c r="D59" s="95"/>
      <c r="E59" s="95"/>
      <c r="F59" s="95"/>
    </row>
    <row r="61" spans="1:6" x14ac:dyDescent="0.25">
      <c r="A61" s="435" t="s">
        <v>61</v>
      </c>
      <c r="B61" s="104" t="s">
        <v>62</v>
      </c>
      <c r="C61" s="436" t="s">
        <v>63</v>
      </c>
      <c r="D61" s="95"/>
      <c r="E61" s="95"/>
      <c r="F61" s="95"/>
    </row>
    <row r="62" spans="1:6" x14ac:dyDescent="0.25">
      <c r="A62" s="435"/>
      <c r="B62" s="98">
        <v>-1</v>
      </c>
      <c r="C62" s="436"/>
      <c r="D62" s="95"/>
      <c r="E62" s="95"/>
      <c r="F62" s="95"/>
    </row>
    <row r="63" spans="1:6" x14ac:dyDescent="0.25">
      <c r="A63" s="293"/>
      <c r="B63" s="98"/>
      <c r="C63" s="294"/>
      <c r="D63" s="95"/>
      <c r="E63" s="95"/>
      <c r="F63" s="95"/>
    </row>
    <row r="65" spans="1:6" x14ac:dyDescent="0.25">
      <c r="A65" s="90" t="s">
        <v>76</v>
      </c>
    </row>
    <row r="66" spans="1:6" x14ac:dyDescent="0.25">
      <c r="A66" s="92" t="s">
        <v>71</v>
      </c>
    </row>
    <row r="67" spans="1:6" x14ac:dyDescent="0.25">
      <c r="A67" s="92" t="s">
        <v>65</v>
      </c>
    </row>
    <row r="69" spans="1:6" x14ac:dyDescent="0.25">
      <c r="A69" s="92" t="s">
        <v>72</v>
      </c>
      <c r="B69" s="96" t="s">
        <v>77</v>
      </c>
      <c r="C69" s="95"/>
      <c r="D69" s="95"/>
      <c r="E69" s="95"/>
      <c r="F69" s="95"/>
    </row>
    <row r="71" spans="1:6" x14ac:dyDescent="0.25">
      <c r="A71" s="92" t="s">
        <v>74</v>
      </c>
      <c r="B71" s="96" t="s">
        <v>78</v>
      </c>
      <c r="C71" s="95"/>
      <c r="D71" s="95"/>
      <c r="E71" s="95"/>
      <c r="F71" s="95"/>
    </row>
    <row r="73" spans="1:6" x14ac:dyDescent="0.25">
      <c r="A73" s="435" t="s">
        <v>61</v>
      </c>
      <c r="B73" s="104" t="s">
        <v>62</v>
      </c>
      <c r="C73" s="436" t="s">
        <v>63</v>
      </c>
      <c r="D73" s="95"/>
      <c r="E73" s="95"/>
      <c r="F73" s="95"/>
    </row>
    <row r="74" spans="1:6" x14ac:dyDescent="0.25">
      <c r="A74" s="435"/>
      <c r="B74" s="98">
        <v>-1</v>
      </c>
      <c r="C74" s="436"/>
      <c r="D74" s="95"/>
      <c r="E74" s="95"/>
      <c r="F74" s="95"/>
    </row>
    <row r="75" spans="1:6" x14ac:dyDescent="0.25">
      <c r="A75" s="92"/>
    </row>
    <row r="77" spans="1:6" x14ac:dyDescent="0.25">
      <c r="A77" s="90" t="s">
        <v>79</v>
      </c>
    </row>
    <row r="78" spans="1:6" x14ac:dyDescent="0.25">
      <c r="A78" s="92" t="s">
        <v>53</v>
      </c>
    </row>
    <row r="80" spans="1:6" x14ac:dyDescent="0.25">
      <c r="A80" s="92" t="s">
        <v>54</v>
      </c>
    </row>
    <row r="82" spans="1:6" x14ac:dyDescent="0.25">
      <c r="A82" s="435" t="s">
        <v>72</v>
      </c>
      <c r="B82" s="93" t="s">
        <v>80</v>
      </c>
      <c r="C82" s="94"/>
      <c r="D82" s="94"/>
      <c r="E82" s="94"/>
      <c r="F82" s="94"/>
    </row>
    <row r="83" spans="1:6" x14ac:dyDescent="0.25">
      <c r="A83" s="435"/>
      <c r="B83" s="96" t="s">
        <v>57</v>
      </c>
      <c r="C83" s="95"/>
      <c r="D83" s="95"/>
      <c r="E83" s="95"/>
      <c r="F83" s="95"/>
    </row>
    <row r="85" spans="1:6" x14ac:dyDescent="0.25">
      <c r="A85" s="435" t="s">
        <v>74</v>
      </c>
      <c r="B85" s="102" t="s">
        <v>81</v>
      </c>
      <c r="C85" s="103"/>
      <c r="D85" s="103"/>
      <c r="E85" s="103"/>
      <c r="F85" s="103"/>
    </row>
    <row r="86" spans="1:6" x14ac:dyDescent="0.25">
      <c r="A86" s="435"/>
      <c r="B86" s="96" t="s">
        <v>60</v>
      </c>
      <c r="C86" s="95"/>
      <c r="D86" s="95"/>
      <c r="E86" s="95"/>
      <c r="F86" s="95"/>
    </row>
    <row r="88" spans="1:6" x14ac:dyDescent="0.25">
      <c r="A88" s="435" t="s">
        <v>61</v>
      </c>
      <c r="B88" s="104" t="s">
        <v>62</v>
      </c>
      <c r="C88" s="436" t="s">
        <v>63</v>
      </c>
      <c r="D88" s="95"/>
      <c r="E88" s="95"/>
      <c r="F88" s="95"/>
    </row>
    <row r="89" spans="1:6" x14ac:dyDescent="0.25">
      <c r="A89" s="435"/>
      <c r="B89" s="98">
        <v>-1</v>
      </c>
      <c r="C89" s="436"/>
      <c r="D89" s="95"/>
      <c r="E89" s="95"/>
      <c r="F89" s="95"/>
    </row>
    <row r="91" spans="1:6" x14ac:dyDescent="0.25">
      <c r="A91" s="90" t="s">
        <v>82</v>
      </c>
    </row>
    <row r="92" spans="1:6" x14ac:dyDescent="0.25">
      <c r="A92" s="92" t="s">
        <v>53</v>
      </c>
    </row>
    <row r="94" spans="1:6" x14ac:dyDescent="0.25">
      <c r="A94" s="92" t="s">
        <v>65</v>
      </c>
    </row>
    <row r="96" spans="1:6" x14ac:dyDescent="0.25">
      <c r="A96" s="293" t="s">
        <v>72</v>
      </c>
      <c r="B96" s="96" t="s">
        <v>80</v>
      </c>
      <c r="C96" s="95"/>
      <c r="D96" s="95"/>
      <c r="E96" s="95"/>
      <c r="F96" s="95"/>
    </row>
    <row r="97" spans="1:8" x14ac:dyDescent="0.25">
      <c r="A97" s="99"/>
    </row>
    <row r="98" spans="1:8" x14ac:dyDescent="0.25">
      <c r="A98" s="293" t="s">
        <v>74</v>
      </c>
      <c r="B98" s="96" t="s">
        <v>81</v>
      </c>
      <c r="C98" s="95"/>
      <c r="D98" s="95"/>
      <c r="E98" s="95"/>
      <c r="F98" s="95"/>
    </row>
    <row r="100" spans="1:8" x14ac:dyDescent="0.25">
      <c r="A100" s="435" t="s">
        <v>61</v>
      </c>
      <c r="B100" s="104" t="s">
        <v>62</v>
      </c>
      <c r="C100" s="436" t="s">
        <v>63</v>
      </c>
      <c r="D100" s="95"/>
      <c r="E100" s="95"/>
      <c r="F100" s="95"/>
    </row>
    <row r="101" spans="1:8" x14ac:dyDescent="0.25">
      <c r="A101" s="435"/>
      <c r="B101" s="98">
        <v>-1</v>
      </c>
      <c r="C101" s="436"/>
      <c r="D101" s="95"/>
      <c r="E101" s="95"/>
      <c r="F101" s="95"/>
    </row>
    <row r="102" spans="1:8" x14ac:dyDescent="0.25">
      <c r="A102" s="92"/>
    </row>
    <row r="104" spans="1:8" x14ac:dyDescent="0.25">
      <c r="A104" s="90" t="s">
        <v>83</v>
      </c>
    </row>
    <row r="105" spans="1:8" ht="41.25" customHeight="1" x14ac:dyDescent="0.25">
      <c r="A105" s="439" t="s">
        <v>84</v>
      </c>
      <c r="B105" s="439"/>
      <c r="C105" s="439"/>
      <c r="D105" s="439"/>
      <c r="E105" s="439"/>
      <c r="F105" s="439"/>
      <c r="G105" s="439"/>
      <c r="H105" s="439"/>
    </row>
    <row r="106" spans="1:8" x14ac:dyDescent="0.25">
      <c r="A106" s="296"/>
      <c r="B106" s="296"/>
      <c r="C106" s="296"/>
      <c r="D106" s="296"/>
      <c r="E106" s="296"/>
      <c r="F106" s="296"/>
      <c r="G106" s="296"/>
      <c r="H106" s="296"/>
    </row>
    <row r="108" spans="1:8" x14ac:dyDescent="0.25">
      <c r="A108" s="90" t="s">
        <v>85</v>
      </c>
    </row>
    <row r="109" spans="1:8" ht="36" customHeight="1" x14ac:dyDescent="0.25">
      <c r="A109" s="439" t="s">
        <v>86</v>
      </c>
      <c r="B109" s="439"/>
      <c r="C109" s="439"/>
      <c r="D109" s="439"/>
      <c r="E109" s="439"/>
      <c r="F109" s="439"/>
      <c r="G109" s="439"/>
      <c r="H109" s="439"/>
    </row>
    <row r="110" spans="1:8" x14ac:dyDescent="0.25">
      <c r="A110" s="296"/>
      <c r="B110" s="296"/>
      <c r="C110" s="296"/>
      <c r="D110" s="296"/>
      <c r="E110" s="296"/>
      <c r="F110" s="296"/>
      <c r="G110" s="296"/>
      <c r="H110" s="296"/>
    </row>
    <row r="112" spans="1:8" x14ac:dyDescent="0.25">
      <c r="A112" s="90" t="s">
        <v>87</v>
      </c>
    </row>
    <row r="113" spans="1:9" ht="33.75" customHeight="1" x14ac:dyDescent="0.25">
      <c r="A113" s="439" t="s">
        <v>88</v>
      </c>
      <c r="B113" s="439"/>
      <c r="C113" s="439"/>
      <c r="D113" s="439"/>
      <c r="E113" s="439"/>
      <c r="F113" s="439"/>
      <c r="G113" s="439"/>
      <c r="H113" s="439"/>
    </row>
    <row r="114" spans="1:9" x14ac:dyDescent="0.25">
      <c r="A114" s="296"/>
      <c r="B114" s="296"/>
      <c r="C114" s="296"/>
      <c r="D114" s="296"/>
      <c r="E114" s="296"/>
      <c r="F114" s="296"/>
      <c r="G114" s="296"/>
      <c r="H114" s="296"/>
    </row>
    <row r="116" spans="1:9" x14ac:dyDescent="0.25">
      <c r="A116" s="90" t="s">
        <v>89</v>
      </c>
    </row>
    <row r="117" spans="1:9" ht="33.75" customHeight="1" x14ac:dyDescent="0.25">
      <c r="A117" s="439" t="s">
        <v>90</v>
      </c>
      <c r="B117" s="439"/>
      <c r="C117" s="439"/>
      <c r="D117" s="439"/>
      <c r="E117" s="439"/>
      <c r="F117" s="439"/>
      <c r="G117" s="439"/>
      <c r="H117" s="439"/>
    </row>
    <row r="118" spans="1:9" x14ac:dyDescent="0.25">
      <c r="A118" s="296"/>
      <c r="B118" s="296"/>
      <c r="C118" s="296"/>
      <c r="D118" s="296"/>
      <c r="E118" s="296"/>
      <c r="F118" s="296"/>
      <c r="G118" s="296"/>
      <c r="H118" s="296"/>
    </row>
    <row r="120" spans="1:9" x14ac:dyDescent="0.25">
      <c r="A120" s="90" t="s">
        <v>91</v>
      </c>
    </row>
    <row r="121" spans="1:9" ht="39" customHeight="1" x14ac:dyDescent="0.25">
      <c r="A121" s="439" t="s">
        <v>92</v>
      </c>
      <c r="B121" s="439"/>
      <c r="C121" s="439"/>
      <c r="D121" s="439"/>
      <c r="E121" s="439"/>
      <c r="F121" s="439"/>
      <c r="G121" s="439"/>
      <c r="H121" s="439"/>
    </row>
    <row r="122" spans="1:9" x14ac:dyDescent="0.25">
      <c r="A122" s="296"/>
      <c r="B122" s="296"/>
      <c r="C122" s="296"/>
      <c r="D122" s="296"/>
      <c r="E122" s="296"/>
      <c r="F122" s="296"/>
      <c r="G122" s="296"/>
      <c r="H122" s="296"/>
    </row>
    <row r="123" spans="1:9" x14ac:dyDescent="0.25">
      <c r="A123" s="92"/>
    </row>
    <row r="124" spans="1:9" x14ac:dyDescent="0.25">
      <c r="A124" s="90" t="s">
        <v>37</v>
      </c>
    </row>
    <row r="125" spans="1:9" ht="37.5" customHeight="1" x14ac:dyDescent="0.25">
      <c r="A125" s="439" t="s">
        <v>93</v>
      </c>
      <c r="B125" s="439"/>
      <c r="C125" s="439"/>
      <c r="D125" s="439"/>
      <c r="E125" s="439"/>
      <c r="F125" s="439"/>
      <c r="G125" s="439"/>
      <c r="H125" s="439"/>
      <c r="I125" s="440"/>
    </row>
    <row r="126" spans="1:9" ht="10.5" customHeight="1" x14ac:dyDescent="0.25">
      <c r="A126" s="439"/>
      <c r="B126" s="439"/>
      <c r="C126" s="439"/>
      <c r="D126" s="439"/>
      <c r="E126" s="439"/>
      <c r="F126" s="439"/>
      <c r="G126" s="439"/>
      <c r="H126" s="439"/>
      <c r="I126" s="440"/>
    </row>
    <row r="127" spans="1:9" x14ac:dyDescent="0.25">
      <c r="A127" s="439" t="s">
        <v>94</v>
      </c>
      <c r="B127" s="439"/>
      <c r="C127" s="439"/>
      <c r="D127" s="439"/>
      <c r="E127" s="439"/>
      <c r="F127" s="439"/>
      <c r="G127" s="439"/>
      <c r="H127" s="439"/>
      <c r="I127" s="440"/>
    </row>
    <row r="128" spans="1:9" x14ac:dyDescent="0.25">
      <c r="A128" s="296"/>
      <c r="B128" s="296"/>
      <c r="C128" s="296"/>
      <c r="D128" s="296"/>
      <c r="E128" s="296"/>
      <c r="F128" s="296"/>
      <c r="G128" s="296"/>
      <c r="H128" s="296"/>
      <c r="I128" s="297"/>
    </row>
    <row r="129" spans="1:9" ht="11.25" customHeight="1" x14ac:dyDescent="0.25">
      <c r="A129" s="92"/>
    </row>
    <row r="130" spans="1:9" x14ac:dyDescent="0.25">
      <c r="A130" s="90" t="s">
        <v>36</v>
      </c>
    </row>
    <row r="131" spans="1:9" ht="24" customHeight="1" x14ac:dyDescent="0.25">
      <c r="A131" s="439" t="s">
        <v>95</v>
      </c>
      <c r="B131" s="439"/>
      <c r="C131" s="439"/>
      <c r="D131" s="439"/>
      <c r="E131" s="439"/>
      <c r="F131" s="439"/>
      <c r="G131" s="439"/>
      <c r="H131" s="439"/>
      <c r="I131" s="440"/>
    </row>
    <row r="132" spans="1:9" ht="12.75" customHeight="1" x14ac:dyDescent="0.25">
      <c r="A132" s="439"/>
      <c r="B132" s="439"/>
      <c r="C132" s="439"/>
      <c r="D132" s="439"/>
      <c r="E132" s="439"/>
      <c r="F132" s="439"/>
      <c r="G132" s="439"/>
      <c r="H132" s="439"/>
      <c r="I132" s="440"/>
    </row>
    <row r="133" spans="1:9" x14ac:dyDescent="0.25">
      <c r="A133" s="439" t="s">
        <v>96</v>
      </c>
      <c r="B133" s="439"/>
      <c r="C133" s="439"/>
      <c r="D133" s="439"/>
      <c r="E133" s="439"/>
      <c r="F133" s="439"/>
      <c r="G133" s="439"/>
      <c r="H133" s="439"/>
      <c r="I133" s="440"/>
    </row>
    <row r="134" spans="1:9" x14ac:dyDescent="0.25">
      <c r="A134" s="92"/>
    </row>
    <row r="135" spans="1:9" ht="33" customHeight="1" x14ac:dyDescent="0.25">
      <c r="A135" s="90" t="s">
        <v>35</v>
      </c>
    </row>
    <row r="136" spans="1:9" ht="24" customHeight="1" x14ac:dyDescent="0.25">
      <c r="A136" s="439" t="s">
        <v>97</v>
      </c>
      <c r="B136" s="439"/>
      <c r="C136" s="439"/>
      <c r="D136" s="439"/>
      <c r="E136" s="439"/>
      <c r="F136" s="439"/>
      <c r="G136" s="439"/>
      <c r="H136" s="439"/>
    </row>
    <row r="137" spans="1:9" x14ac:dyDescent="0.25">
      <c r="A137" s="92"/>
    </row>
    <row r="138" spans="1:9" x14ac:dyDescent="0.25">
      <c r="A138" s="90" t="s">
        <v>34</v>
      </c>
    </row>
    <row r="139" spans="1:9" ht="24" customHeight="1" x14ac:dyDescent="0.25">
      <c r="A139" s="439" t="s">
        <v>98</v>
      </c>
      <c r="B139" s="439"/>
      <c r="C139" s="439"/>
      <c r="D139" s="439"/>
      <c r="E139" s="439"/>
      <c r="F139" s="439"/>
      <c r="G139" s="439"/>
      <c r="H139" s="439"/>
    </row>
    <row r="140" spans="1:9" x14ac:dyDescent="0.25">
      <c r="A140" s="92"/>
    </row>
    <row r="141" spans="1:9" x14ac:dyDescent="0.25">
      <c r="A141" s="90" t="s">
        <v>3</v>
      </c>
    </row>
    <row r="142" spans="1:9" ht="36" customHeight="1" x14ac:dyDescent="0.25">
      <c r="A142" s="439" t="s">
        <v>99</v>
      </c>
      <c r="B142" s="439"/>
      <c r="C142" s="439"/>
      <c r="D142" s="439"/>
      <c r="E142" s="439"/>
      <c r="F142" s="439"/>
      <c r="G142" s="439"/>
      <c r="H142" s="439"/>
    </row>
    <row r="144" spans="1:9" x14ac:dyDescent="0.25">
      <c r="A144" s="100" t="s">
        <v>297</v>
      </c>
    </row>
    <row r="145" spans="1:8" x14ac:dyDescent="0.25">
      <c r="A145" s="90" t="s">
        <v>298</v>
      </c>
    </row>
    <row r="146" spans="1:8" x14ac:dyDescent="0.25">
      <c r="A146" s="90" t="s">
        <v>299</v>
      </c>
    </row>
    <row r="147" spans="1:8" x14ac:dyDescent="0.25">
      <c r="A147" s="90" t="s">
        <v>300</v>
      </c>
    </row>
    <row r="148" spans="1:8" x14ac:dyDescent="0.25">
      <c r="A148" s="90" t="s">
        <v>301</v>
      </c>
    </row>
    <row r="150" spans="1:8" x14ac:dyDescent="0.25">
      <c r="A150" s="100" t="s">
        <v>100</v>
      </c>
      <c r="B150" s="101"/>
      <c r="C150" s="101"/>
      <c r="D150" s="101"/>
      <c r="E150" s="101"/>
      <c r="F150" s="101"/>
      <c r="G150" s="101"/>
      <c r="H150" s="101"/>
    </row>
    <row r="151" spans="1:8" ht="23.25" customHeight="1" x14ac:dyDescent="0.25">
      <c r="A151" s="437" t="s">
        <v>101</v>
      </c>
      <c r="B151" s="437"/>
      <c r="C151" s="437"/>
      <c r="D151" s="437"/>
      <c r="E151" s="437"/>
      <c r="F151" s="437"/>
      <c r="G151" s="437"/>
      <c r="H151" s="437"/>
    </row>
    <row r="152" spans="1:8" x14ac:dyDescent="0.25">
      <c r="A152" s="295"/>
      <c r="B152" s="295"/>
      <c r="C152" s="295"/>
      <c r="D152" s="295"/>
      <c r="E152" s="295"/>
      <c r="F152" s="295"/>
      <c r="G152" s="295"/>
      <c r="H152" s="295"/>
    </row>
    <row r="153" spans="1:8" x14ac:dyDescent="0.25">
      <c r="A153" s="100" t="s">
        <v>102</v>
      </c>
      <c r="B153" s="101"/>
      <c r="C153" s="101"/>
      <c r="D153" s="101"/>
      <c r="E153" s="101"/>
      <c r="F153" s="101"/>
      <c r="G153" s="101"/>
      <c r="H153" s="101"/>
    </row>
    <row r="154" spans="1:8" ht="100.5" customHeight="1" x14ac:dyDescent="0.25">
      <c r="A154" s="438" t="s">
        <v>103</v>
      </c>
      <c r="B154" s="437"/>
      <c r="C154" s="437"/>
      <c r="D154" s="437"/>
      <c r="E154" s="437"/>
      <c r="F154" s="437"/>
      <c r="G154" s="437"/>
      <c r="H154" s="437"/>
    </row>
  </sheetData>
  <mergeCells count="39">
    <mergeCell ref="A5:H5"/>
    <mergeCell ref="A3:H3"/>
    <mergeCell ref="A105:H105"/>
    <mergeCell ref="A109:H109"/>
    <mergeCell ref="A113:H113"/>
    <mergeCell ref="A61:A62"/>
    <mergeCell ref="C61:C62"/>
    <mergeCell ref="A82:A83"/>
    <mergeCell ref="A85:A86"/>
    <mergeCell ref="A88:A89"/>
    <mergeCell ref="C88:C89"/>
    <mergeCell ref="A23:A24"/>
    <mergeCell ref="A26:A27"/>
    <mergeCell ref="A29:A30"/>
    <mergeCell ref="C29:C30"/>
    <mergeCell ref="A4:H4"/>
    <mergeCell ref="I125:I127"/>
    <mergeCell ref="A131:H131"/>
    <mergeCell ref="A133:H133"/>
    <mergeCell ref="I131:I133"/>
    <mergeCell ref="A136:H136"/>
    <mergeCell ref="A132:H132"/>
    <mergeCell ref="A126:H126"/>
    <mergeCell ref="A127:H127"/>
    <mergeCell ref="A125:H125"/>
    <mergeCell ref="A42:A43"/>
    <mergeCell ref="C42:C43"/>
    <mergeCell ref="A151:H151"/>
    <mergeCell ref="A154:H154"/>
    <mergeCell ref="A139:H139"/>
    <mergeCell ref="A142:H142"/>
    <mergeCell ref="A121:H121"/>
    <mergeCell ref="A55:A56"/>
    <mergeCell ref="A58:A59"/>
    <mergeCell ref="A117:H117"/>
    <mergeCell ref="A73:A74"/>
    <mergeCell ref="C73:C74"/>
    <mergeCell ref="A100:A101"/>
    <mergeCell ref="C100:C10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32A5D3B0172B4388DF525A30C14488" ma:contentTypeVersion="6" ma:contentTypeDescription="Create a new document." ma:contentTypeScope="" ma:versionID="21227f023dceb59783d075a5702c387a">
  <xsd:schema xmlns:xsd="http://www.w3.org/2001/XMLSchema" xmlns:xs="http://www.w3.org/2001/XMLSchema" xmlns:p="http://schemas.microsoft.com/office/2006/metadata/properties" xmlns:ns2="c38b7329-8cd0-4fb0-9799-ce1547589f25" xmlns:ns3="60068cee-9525-4dd8-8d1e-84c3e471e5d3" targetNamespace="http://schemas.microsoft.com/office/2006/metadata/properties" ma:root="true" ma:fieldsID="fe170e8529f7b1693582c37275a138eb" ns2:_="" ns3:_="">
    <xsd:import namespace="c38b7329-8cd0-4fb0-9799-ce1547589f25"/>
    <xsd:import namespace="60068cee-9525-4dd8-8d1e-84c3e471e5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b7329-8cd0-4fb0-9799-ce1547589f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68cee-9525-4dd8-8d1e-84c3e471e5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73610D-0ABF-4A40-9021-295EE2624971}">
  <ds:schemaRefs>
    <ds:schemaRef ds:uri="http://schemas.microsoft.com/office/2006/documentManagement/types"/>
    <ds:schemaRef ds:uri="60068cee-9525-4dd8-8d1e-84c3e471e5d3"/>
    <ds:schemaRef ds:uri="c38b7329-8cd0-4fb0-9799-ce1547589f25"/>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3F259DB-8CD4-4C4B-99CC-417DAC9B54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b7329-8cd0-4fb0-9799-ce1547589f25"/>
    <ds:schemaRef ds:uri="60068cee-9525-4dd8-8d1e-84c3e471e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37690-0059-47FB-824E-6C77AF4CBB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Index</vt:lpstr>
      <vt:lpstr>Environment </vt:lpstr>
      <vt:lpstr>Employer's impact</vt:lpstr>
      <vt:lpstr>Digital Banking </vt:lpstr>
      <vt:lpstr>Governance Bodies</vt:lpstr>
      <vt:lpstr>Remuneration Indexes </vt:lpstr>
      <vt:lpstr>Reporting Principles</vt:lpstr>
      <vt:lpstr>'Employer''s impact'!Print_Area</vt:lpstr>
      <vt:lpstr>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2023-10-17T07:56:52Z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0x0101003432A5D3B0172B4388DF525A30C14488</vt:lpwstr>
  </property>
</Properties>
</file>